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D.1.4.1 - vytápění a ply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'D.1.4.1 - vytápění a plyn...'!$C$131:$K$213</definedName>
    <definedName name="_xlnm.Print_Area" localSheetId="1">'D.1.4.1 - vytápění a plyn...'!$C$4:$J$76,'D.1.4.1 - vytápění a plyn...'!$C$82:$J$113,'D.1.4.1 - vytápění a plyn...'!$C$119:$K$213</definedName>
    <definedName name="_xlnm.Print_Titles" localSheetId="1">'D.1.4.1 - vytápění a plyn...'!$131:$131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T209"/>
  <c r="R210"/>
  <c r="R209"/>
  <c r="P210"/>
  <c r="P209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F126"/>
  <c r="E124"/>
  <c r="F89"/>
  <c r="E87"/>
  <c r="J24"/>
  <c r="E24"/>
  <c r="J92"/>
  <c r="J23"/>
  <c r="J21"/>
  <c r="E21"/>
  <c r="J91"/>
  <c r="J20"/>
  <c r="J18"/>
  <c r="E18"/>
  <c r="F92"/>
  <c r="J17"/>
  <c r="J15"/>
  <c r="E15"/>
  <c r="F128"/>
  <c r="J14"/>
  <c r="J12"/>
  <c r="J89"/>
  <c r="E7"/>
  <c r="E85"/>
  <c i="1" r="L90"/>
  <c r="AM90"/>
  <c r="AM89"/>
  <c r="L89"/>
  <c r="AM87"/>
  <c r="L87"/>
  <c r="L85"/>
  <c r="L84"/>
  <c i="2" r="BK153"/>
  <c r="J178"/>
  <c r="BK138"/>
  <c r="BK179"/>
  <c r="J144"/>
  <c r="BK174"/>
  <c r="J179"/>
  <c r="J212"/>
  <c r="BK199"/>
  <c r="BK140"/>
  <c r="J181"/>
  <c r="BK173"/>
  <c r="J155"/>
  <c r="BK148"/>
  <c r="BK187"/>
  <c r="J136"/>
  <c r="BK210"/>
  <c r="BK181"/>
  <c r="J145"/>
  <c r="J194"/>
  <c i="1" r="AS94"/>
  <c i="2" r="J168"/>
  <c r="BK144"/>
  <c r="BK170"/>
  <c r="BK194"/>
  <c r="J213"/>
  <c r="J190"/>
  <c r="J146"/>
  <c r="BK159"/>
  <c r="BK191"/>
  <c r="J149"/>
  <c r="J173"/>
  <c r="J165"/>
  <c r="BK165"/>
  <c r="J158"/>
  <c r="J199"/>
  <c r="J187"/>
  <c r="J160"/>
  <c r="BK204"/>
  <c r="J183"/>
  <c r="BK200"/>
  <c r="BK175"/>
  <c r="BK207"/>
  <c r="BK158"/>
  <c r="J157"/>
  <c r="BK157"/>
  <c r="J198"/>
  <c r="J169"/>
  <c r="J182"/>
  <c r="J185"/>
  <c r="J184"/>
  <c r="J148"/>
  <c r="J159"/>
  <c r="J191"/>
  <c r="BK164"/>
  <c r="BK190"/>
  <c r="J207"/>
  <c r="BK180"/>
  <c r="J204"/>
  <c r="BK177"/>
  <c r="J210"/>
  <c r="BK155"/>
  <c r="J197"/>
  <c r="BK145"/>
  <c r="J177"/>
  <c r="BK142"/>
  <c r="J137"/>
  <c r="J164"/>
  <c r="BK178"/>
  <c r="J135"/>
  <c r="BK149"/>
  <c r="J171"/>
  <c r="BK202"/>
  <c r="BK213"/>
  <c r="J142"/>
  <c r="BK195"/>
  <c r="J170"/>
  <c r="BK172"/>
  <c r="BK137"/>
  <c r="J200"/>
  <c r="BK197"/>
  <c r="BK168"/>
  <c r="J188"/>
  <c r="BK146"/>
  <c r="J192"/>
  <c r="J172"/>
  <c r="BK183"/>
  <c r="J205"/>
  <c r="J138"/>
  <c r="J196"/>
  <c r="J139"/>
  <c r="BK162"/>
  <c r="J153"/>
  <c r="BK182"/>
  <c r="J195"/>
  <c r="BK136"/>
  <c r="J202"/>
  <c r="J174"/>
  <c r="BK169"/>
  <c r="J150"/>
  <c r="BK192"/>
  <c r="J140"/>
  <c r="J175"/>
  <c r="BK139"/>
  <c r="BK186"/>
  <c r="J163"/>
  <c r="J186"/>
  <c r="BK185"/>
  <c r="BK152"/>
  <c r="BK150"/>
  <c r="BK196"/>
  <c r="BK141"/>
  <c r="J152"/>
  <c r="BK160"/>
  <c r="BK154"/>
  <c r="BK163"/>
  <c r="BK188"/>
  <c r="J154"/>
  <c r="BK166"/>
  <c r="J189"/>
  <c r="J166"/>
  <c r="BK205"/>
  <c r="J141"/>
  <c r="BK184"/>
  <c r="BK198"/>
  <c r="BK189"/>
  <c r="BK212"/>
  <c r="J180"/>
  <c r="J162"/>
  <c r="BK171"/>
  <c r="BK135"/>
  <c l="1" r="BK147"/>
  <c r="J147"/>
  <c r="J100"/>
  <c r="R161"/>
  <c r="BK167"/>
  <c r="J167"/>
  <c r="J104"/>
  <c r="T134"/>
  <c r="R147"/>
  <c r="R156"/>
  <c r="T161"/>
  <c r="BK193"/>
  <c r="J193"/>
  <c r="J106"/>
  <c r="P143"/>
  <c r="P151"/>
  <c r="P176"/>
  <c r="BK203"/>
  <c r="J203"/>
  <c r="J108"/>
  <c r="P134"/>
  <c r="P147"/>
  <c r="BK156"/>
  <c r="J156"/>
  <c r="J102"/>
  <c r="R176"/>
  <c r="T203"/>
  <c r="BK143"/>
  <c r="J143"/>
  <c r="J99"/>
  <c r="BK151"/>
  <c r="J151"/>
  <c r="J101"/>
  <c r="P156"/>
  <c r="P167"/>
  <c r="R193"/>
  <c r="P203"/>
  <c r="BK211"/>
  <c r="J211"/>
  <c r="J112"/>
  <c r="T147"/>
  <c r="BK176"/>
  <c r="J176"/>
  <c r="J105"/>
  <c r="R203"/>
  <c r="R134"/>
  <c r="T156"/>
  <c r="T176"/>
  <c r="R211"/>
  <c r="R208"/>
  <c r="BK134"/>
  <c r="J134"/>
  <c r="J98"/>
  <c r="T143"/>
  <c r="T151"/>
  <c r="P161"/>
  <c r="R167"/>
  <c r="P193"/>
  <c r="P211"/>
  <c r="P208"/>
  <c r="R143"/>
  <c r="R151"/>
  <c r="BK161"/>
  <c r="J161"/>
  <c r="J103"/>
  <c r="T167"/>
  <c r="T193"/>
  <c r="T211"/>
  <c r="T208"/>
  <c r="BK209"/>
  <c r="J209"/>
  <c r="J111"/>
  <c r="BK201"/>
  <c r="J201"/>
  <c r="J107"/>
  <c r="BK206"/>
  <c r="J206"/>
  <c r="J109"/>
  <c r="J129"/>
  <c r="BE141"/>
  <c r="BE168"/>
  <c r="BE171"/>
  <c r="BE177"/>
  <c r="E122"/>
  <c r="BE146"/>
  <c r="BE170"/>
  <c r="BE179"/>
  <c r="BE194"/>
  <c r="BE196"/>
  <c r="F91"/>
  <c r="F129"/>
  <c r="BE142"/>
  <c r="BE158"/>
  <c r="BE159"/>
  <c r="BE166"/>
  <c r="BE192"/>
  <c r="BE205"/>
  <c r="BE210"/>
  <c r="J128"/>
  <c r="BE139"/>
  <c r="BE145"/>
  <c r="BE162"/>
  <c r="BE175"/>
  <c r="BE186"/>
  <c r="BE190"/>
  <c r="BE212"/>
  <c r="BE163"/>
  <c r="BE173"/>
  <c r="BE178"/>
  <c r="BE191"/>
  <c r="BE213"/>
  <c r="BE165"/>
  <c r="BE181"/>
  <c r="BE184"/>
  <c r="BE189"/>
  <c r="BE200"/>
  <c r="J126"/>
  <c r="BE136"/>
  <c r="BE137"/>
  <c r="BE140"/>
  <c r="BE182"/>
  <c r="BE197"/>
  <c r="BE204"/>
  <c r="BE138"/>
  <c r="BE144"/>
  <c r="BE148"/>
  <c r="BE150"/>
  <c r="BE153"/>
  <c r="BE169"/>
  <c r="BE174"/>
  <c r="BE183"/>
  <c r="BE187"/>
  <c r="BE202"/>
  <c r="BE135"/>
  <c r="BE149"/>
  <c r="BE152"/>
  <c r="BE157"/>
  <c r="BE188"/>
  <c r="BE199"/>
  <c r="BE155"/>
  <c r="BE160"/>
  <c r="BE185"/>
  <c r="BE207"/>
  <c r="BE154"/>
  <c r="BE164"/>
  <c r="BE172"/>
  <c r="BE180"/>
  <c r="BE195"/>
  <c r="BE198"/>
  <c r="F37"/>
  <c i="1" r="BD95"/>
  <c r="BD94"/>
  <c r="W33"/>
  <c i="2" r="J34"/>
  <c i="1" r="AW95"/>
  <c i="2" r="F36"/>
  <c i="1" r="BC95"/>
  <c r="BC94"/>
  <c r="AY94"/>
  <c i="2" r="F35"/>
  <c i="1" r="BB95"/>
  <c r="BB94"/>
  <c r="W31"/>
  <c i="2" r="F34"/>
  <c i="1" r="BA95"/>
  <c r="BA94"/>
  <c r="AW94"/>
  <c r="AK30"/>
  <c i="2" l="1" r="R133"/>
  <c r="R132"/>
  <c r="T133"/>
  <c r="T132"/>
  <c r="P133"/>
  <c r="P132"/>
  <c i="1" r="AU95"/>
  <c i="2" r="BK133"/>
  <c r="J133"/>
  <c r="J97"/>
  <c r="BK208"/>
  <c r="J208"/>
  <c r="J110"/>
  <c i="1" r="AU94"/>
  <c r="W32"/>
  <c r="W30"/>
  <c r="AX94"/>
  <c i="2" r="J33"/>
  <c i="1" r="AV95"/>
  <c r="AT95"/>
  <c i="2" r="F33"/>
  <c i="1" r="AZ95"/>
  <c r="AZ94"/>
  <c r="W29"/>
  <c i="2" l="1" r="BK132"/>
  <c r="J132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<sst xmlns="http://schemas.openxmlformats.org/spreadsheetml/2006/main">
  <si>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</si>
  <si>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</si>
  <si>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</si>
  <si>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</si>
  <si>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{5a86945a-174c-4d68-bb81-bcb82d42c97d}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</si>
  <si>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</si>
  <si>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</si>
  <si>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</si>
  <si>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</si>
  <si>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</si>
  <si>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</si>
  <si>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</si>
  <si>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</si>
  <si>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</si>
  <si>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POL_002_v1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</si>
  <si>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</si>
  <si>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</si>
  <si>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Změny stavby objektu Základní školy Karlov</t>
  </si>
  <si>
    <t>KSO:</t>
  </si>
  <si>
    <t>CC-CZ:</t>
  </si>
  <si>
    <t>Místo:</t>
  </si>
  <si>
    <t>č.p. 372, na pozemku st.p. 1289, k.ú. Benešov</t>
  </si>
  <si>
    <t>Datum:</t>
  </si>
  <si>
    <t>5. 10. 2022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</si>
  <si>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</si>
  <si>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</si>
  <si>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</si>
  <si>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</si>
  <si>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</si>
  <si>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</si>
  <si>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</si>
  <si>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</si>
  <si>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</si>
  <si>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</si>
  <si>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</si>
  <si>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</si>
  <si>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</si>
  <si>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</si>
  <si>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</si>
  <si>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</si>
  <si>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</si>
  <si>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</si>
  <si>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</si>
  <si>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</si>
  <si>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</si>
  <si>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</si>
  <si>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</si>
  <si>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</si>
  <si>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</si>
  <si>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</si>
  <si>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</si>
  <si>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</si>
  <si>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</si>
  <si>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</si>
  <si>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</si>
  <si>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</si>
  <si>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</si>
  <si>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</si>
  <si>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</si>
  <si>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</si>
  <si>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</si>
  <si>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</si>
  <si>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</si>
  <si>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</si>
  <si>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</si>
  <si>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</si>
  <si>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</si>
  <si>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</si>
  <si>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</si>
  <si>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</si>
  <si>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</si>
  <si>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</si>
  <si>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</si>
  <si>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</si>
  <si>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</si>
  <si>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</si>
  <si>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</si>
  <si>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</si>
  <si>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</si>
  <si>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</si>
  <si>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vytápění a plynovod</t>
  </si>
  <si>
    <t>STA</t>
  </si>
  <si>
    <t>1</t>
  </si>
  <si>
    <t>{9b30dc22-7428-43d5-9b71-25263b0c0eb5}</t>
  </si>
  <si>
    <t>2</t>
  </si>
  <si>
    <t>KRYCÍ LIST SOUPISU PRACÍ</t>
  </si>
  <si>
    <t>Objekt:</t>
  </si>
  <si>
    <t>D.1.4.1 - vytápění a plynovod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</si>
  <si>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</si>
  <si>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</si>
  <si>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</si>
  <si>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</si>
  <si>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</si>
  <si>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</si>
  <si>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</si>
  <si>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</si>
  <si>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</si>
  <si>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</si>
  <si>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</si>
  <si>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</si>
  <si>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</si>
  <si>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</si>
  <si>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</si>
  <si>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</si>
  <si>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742 - Elektroinstalace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</si>
  <si>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</si>
  <si>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</si>
  <si>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</si>
  <si>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</si>
  <si>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</si>
  <si>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</si>
  <si>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</si>
  <si>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</si>
  <si>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</si>
  <si>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</si>
  <si>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</si>
  <si>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</si>
  <si>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</si>
  <si>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</si>
  <si>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</si>
  <si>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</si>
  <si>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</si>
  <si>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</si>
  <si>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</si>
  <si>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</si>
  <si>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</si>
  <si>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</si>
  <si>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</si>
  <si>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</si>
  <si>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713463131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</si>
  <si>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</si>
  <si>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m</t>
  </si>
  <si>
    <t>CS ÚRS 2022 02</t>
  </si>
  <si>
    <t>16</t>
  </si>
  <si>
    <t>-1974125358</t>
  </si>
  <si>
    <t>M</t>
  </si>
  <si>
    <t>28377011</t>
  </si>
  <si>
    <t>pouzdro izolační potrubní z pěnového polyetylenu 12/9mm</t>
  </si>
  <si>
    <t>32</t>
  </si>
  <si>
    <t>-28783487</t>
  </si>
  <si>
    <t>3</t>
  </si>
  <si>
    <t>28377094</t>
  </si>
  <si>
    <t>pouzdro izolační potrubní z pěnového polyetylenu 15/9mm</t>
  </si>
  <si>
    <t>1065959987</t>
  </si>
  <si>
    <t>4</t>
  </si>
  <si>
    <t>28377105</t>
  </si>
  <si>
    <t>pouzdro izolační potrubní z pěnového polyetylenu 18/13mm</t>
  </si>
  <si>
    <t>964615428</t>
  </si>
  <si>
    <t>5</t>
  </si>
  <si>
    <t>28377104</t>
  </si>
  <si>
    <t>pouzdro izolační potrubní z pěnového polyetylenu 22/13mm</t>
  </si>
  <si>
    <t>-1890013296</t>
  </si>
  <si>
    <t>6</t>
  </si>
  <si>
    <t>28377048</t>
  </si>
  <si>
    <t>pouzdro izolační potrubní z pěnového polyetylenu 28/20mm</t>
  </si>
  <si>
    <t>1359708836</t>
  </si>
  <si>
    <t>7</t>
  </si>
  <si>
    <t>28377055</t>
  </si>
  <si>
    <t>pouzdro izolační potrubní z pěnového polyetylenu 35/20mm</t>
  </si>
  <si>
    <t>1086039737</t>
  </si>
  <si>
    <t>8</t>
  </si>
  <si>
    <t>998713202</t>
  </si>
  <si>
    <t>Přesun hmot pro izolace tepelné stanovený procentní sazbou (%) z ceny vodorovná dopravní vzdálenost do 50 m v objektech výšky přes 6 do 12 m</t>
  </si>
  <si>
    <t>%</t>
  </si>
  <si>
    <t>-450245447</t>
  </si>
  <si>
    <t>721</t>
  </si>
  <si>
    <t>Zdravotechnika - vnitřní kanalizace</t>
  </si>
  <si>
    <t>9</t>
  </si>
  <si>
    <t>721174041</t>
  </si>
  <si>
    <t>Potrubí z trub polypropylenových připojovací DN 32</t>
  </si>
  <si>
    <t>1015551840</t>
  </si>
  <si>
    <t>10</t>
  </si>
  <si>
    <t>721226R01</t>
  </si>
  <si>
    <t>Vodní ZU pro odvod kondenzátu DN40 s připojením DN32 popř. d 12-18 mm, s přídavnou mechanickou uzávěrkou a čistící vložkou, s otáčivým ramenem odtoku</t>
  </si>
  <si>
    <t>kus</t>
  </si>
  <si>
    <t>1024472827</t>
  </si>
  <si>
    <t>11</t>
  </si>
  <si>
    <t>998721202</t>
  </si>
  <si>
    <t>Přesun hmot pro vnitřní kanalizace stanovený procentní sazbou (%) z ceny vodorovná dopravní vzdálenost do 50 m v objektech výšky přes 6 do 12 m</t>
  </si>
  <si>
    <t>-656438307</t>
  </si>
  <si>
    <t>722</t>
  </si>
  <si>
    <t>Zdravotechnika - vnitřní vodovod</t>
  </si>
  <si>
    <t>12</t>
  </si>
  <si>
    <t>722174001</t>
  </si>
  <si>
    <t>Potrubí z plastových trubek z polypropylenu PPR svařovaných polyfúzně PN 16 (SDR 7,4) D 16 x 2,2</t>
  </si>
  <si>
    <t>-862297201</t>
  </si>
  <si>
    <t>13</t>
  </si>
  <si>
    <t>722221134</t>
  </si>
  <si>
    <t>Armatury s jedním závitem ventily výtokové G 1/2"</t>
  </si>
  <si>
    <t>soubor</t>
  </si>
  <si>
    <t>654711119</t>
  </si>
  <si>
    <t>14</t>
  </si>
  <si>
    <t>998722202</t>
  </si>
  <si>
    <t>Přesun hmot pro vnitřní vodovod stanovený procentní sazbou (%) z ceny vodorovná dopravní vzdálenost do 50 m v objektech výšky přes 6 do 12 m</t>
  </si>
  <si>
    <t>-1395319191</t>
  </si>
  <si>
    <t>723</t>
  </si>
  <si>
    <t>Zdravotechnika - vnitřní plynovod</t>
  </si>
  <si>
    <t>723111206</t>
  </si>
  <si>
    <t>Potrubí z ocelových trubek závitových černých spojovaných svařováním, bezešvých běžných DN 40</t>
  </si>
  <si>
    <t>724999022</t>
  </si>
  <si>
    <t>723231165</t>
  </si>
  <si>
    <t>Armatury se dvěma závity kohouty kulové PN 42 do 185°C plnoprůtokové vnitřní závit těžká řada G 1 1/4"</t>
  </si>
  <si>
    <t>-1197912436</t>
  </si>
  <si>
    <t>17</t>
  </si>
  <si>
    <t>723231166</t>
  </si>
  <si>
    <t>Armatury se dvěma závity kohouty kulové PN 42 do 185°C plnoprůtokové vnitřní závit těžká řada G 1 1/2"</t>
  </si>
  <si>
    <t>1005725125</t>
  </si>
  <si>
    <t>18</t>
  </si>
  <si>
    <t>998723202</t>
  </si>
  <si>
    <t>Přesun hmot pro vnitřní plynovod stanovený procentní sazbou (%) z ceny vodorovná dopravní vzdálenost do 50 m v objektech výšky přes 6 do 12 m</t>
  </si>
  <si>
    <t>2099304449</t>
  </si>
  <si>
    <t>731</t>
  </si>
  <si>
    <t>Ústřední vytápění - kotelny</t>
  </si>
  <si>
    <t>19</t>
  </si>
  <si>
    <t>731244R00</t>
  </si>
  <si>
    <t>Kotle ocelové teplovodní plynové závěsné kondenzační pro vytápění do 45 kW</t>
  </si>
  <si>
    <t>1585956441</t>
  </si>
  <si>
    <t>20</t>
  </si>
  <si>
    <t>731244R01</t>
  </si>
  <si>
    <t>Ekvitermní regulátor pro 1 topný okruh včetně venkovního čidla</t>
  </si>
  <si>
    <t>743775670</t>
  </si>
  <si>
    <t>731810R01</t>
  </si>
  <si>
    <t xml:space="preserve">Nucené odtahy spalin od kondenzačních kotlů soustředným potrubím, průměru 80/125 mm_x000d_
2 m - svislé koncentrické vedení ø80/125 mm přes střechu_x000d_
1 ks - střešní průchodka - koncentrická trubka DN 80/125_x000d_
</t>
  </si>
  <si>
    <t>1419950163</t>
  </si>
  <si>
    <t>22</t>
  </si>
  <si>
    <t>998731202</t>
  </si>
  <si>
    <t>Přesun hmot pro kotelny stanovený procentní sazbou (%) z ceny vodorovná dopravní vzdálenost do 50 m v objektech výšky přes 6 do 12 m</t>
  </si>
  <si>
    <t>1909763544</t>
  </si>
  <si>
    <t>732</t>
  </si>
  <si>
    <t>Ústřední vytápění - strojovny</t>
  </si>
  <si>
    <t>23</t>
  </si>
  <si>
    <t>732113102</t>
  </si>
  <si>
    <t>Rozdělovače a sběrače hydraulické vyrovnávače dynamických tlaků přírubové PN 6 (průtok Q m3/h) DN 50 (4 m3/h)</t>
  </si>
  <si>
    <t>295935635</t>
  </si>
  <si>
    <t>24</t>
  </si>
  <si>
    <t>732331617</t>
  </si>
  <si>
    <t>Nádoby expanzní tlakové pro topné a chladicí soustavy s membránou bez pojistného ventilu se závitovým připojením PN 0,6 o objemu 80 l</t>
  </si>
  <si>
    <t>734040027</t>
  </si>
  <si>
    <t>25</t>
  </si>
  <si>
    <t>732331778</t>
  </si>
  <si>
    <t>Nádoby expanzní tlakové pro topné a chladicí soustavy příslušenství k expanzním nádobám bezpečnostní uzávěr k měření tlaku G 1</t>
  </si>
  <si>
    <t>453397449</t>
  </si>
  <si>
    <t>26</t>
  </si>
  <si>
    <t>732421405</t>
  </si>
  <si>
    <t>Čerpadla teplovodní závitová mokroběžná oběhová pro teplovodní vytápění (elektronicky řízená) PN 10, do 110°C DN přípojky/dopravní výška H (m) - čerpací výkon Q (m3/h) DN 25 / do 4,0 m / 5,0 m3/h</t>
  </si>
  <si>
    <t>-548895151</t>
  </si>
  <si>
    <t>27</t>
  </si>
  <si>
    <t>998732202</t>
  </si>
  <si>
    <t>Přesun hmot pro strojovny stanovený procentní sazbou (%) z ceny vodorovná dopravní vzdálenost do 50 m v objektech výšky přes 6 do 12 m</t>
  </si>
  <si>
    <t>1201480671</t>
  </si>
  <si>
    <t>733</t>
  </si>
  <si>
    <t>Ústřední vytápění - rozvodné potrubí</t>
  </si>
  <si>
    <t>28</t>
  </si>
  <si>
    <t>733222201</t>
  </si>
  <si>
    <t>Potrubí z trubek měděných polotvrdých spojovaných tvrdým pájením Ø 12/1</t>
  </si>
  <si>
    <t>-88962327</t>
  </si>
  <si>
    <t>29</t>
  </si>
  <si>
    <t>733223202</t>
  </si>
  <si>
    <t>Potrubí z trubek měděných tvrdých spojovaných tvrdým pájením Ø 15/1</t>
  </si>
  <si>
    <t>-1670653470</t>
  </si>
  <si>
    <t>30</t>
  </si>
  <si>
    <t>733223203</t>
  </si>
  <si>
    <t>Potrubí z trubek měděných tvrdých spojovaných tvrdým pájením Ø 18/1</t>
  </si>
  <si>
    <t>968352725</t>
  </si>
  <si>
    <t>31</t>
  </si>
  <si>
    <t>733223204</t>
  </si>
  <si>
    <t>Potrubí z trubek měděných tvrdých spojovaných tvrdým pájením Ø 22/1</t>
  </si>
  <si>
    <t>-1003391001</t>
  </si>
  <si>
    <t>733223205</t>
  </si>
  <si>
    <t>Potrubí z trubek měděných tvrdých spojovaných tvrdým pájením Ø 28/1,5</t>
  </si>
  <si>
    <t>-909873756</t>
  </si>
  <si>
    <t>33</t>
  </si>
  <si>
    <t>733223206</t>
  </si>
  <si>
    <t>Potrubí z trubek měděných tvrdých spojovaných tvrdým pájením Ø 35/1,5</t>
  </si>
  <si>
    <t>1903442081</t>
  </si>
  <si>
    <t>34</t>
  </si>
  <si>
    <t>733291101</t>
  </si>
  <si>
    <t>Zkoušky těsnosti potrubí z trubek měděných Ø do 35/1,5</t>
  </si>
  <si>
    <t>-1113812611</t>
  </si>
  <si>
    <t>35</t>
  </si>
  <si>
    <t>998733202</t>
  </si>
  <si>
    <t>Přesun hmot pro rozvody potrubí stanovený procentní sazbou z ceny vodorovná dopravní vzdálenost do 50 m v objektech výšky přes 6 do 12 m</t>
  </si>
  <si>
    <t>632235624</t>
  </si>
  <si>
    <t>734</t>
  </si>
  <si>
    <t>Ústřední vytápění - armatury</t>
  </si>
  <si>
    <t>36</t>
  </si>
  <si>
    <t>734211R02</t>
  </si>
  <si>
    <t>Magnetický odlučovač nečistot DN 32</t>
  </si>
  <si>
    <t>-1604747569</t>
  </si>
  <si>
    <t>37</t>
  </si>
  <si>
    <t>734221532</t>
  </si>
  <si>
    <t>Ventily regulační závitové termostatické, bez hlavice ovládání PN 16 do 110°C rohové jednoregulační G 1/2</t>
  </si>
  <si>
    <t>-2071358269</t>
  </si>
  <si>
    <t>38</t>
  </si>
  <si>
    <t>734221R01</t>
  </si>
  <si>
    <t>Ventily regulační závitové hlavice termostatické, pro ovládání ventilů PN 10 do 110°C kapalinové otopných těles</t>
  </si>
  <si>
    <t>764637423</t>
  </si>
  <si>
    <t>39</t>
  </si>
  <si>
    <t>734261232</t>
  </si>
  <si>
    <t>Šroubení topenářské PN 16 do 120°C přímé G 3/8</t>
  </si>
  <si>
    <t>-592772423</t>
  </si>
  <si>
    <t>40</t>
  </si>
  <si>
    <t>734261233</t>
  </si>
  <si>
    <t>Šroubení topenářské PN 16 do 120°C přímé G 1/2</t>
  </si>
  <si>
    <t>-719614390</t>
  </si>
  <si>
    <t>41</t>
  </si>
  <si>
    <t>734261402</t>
  </si>
  <si>
    <t>Šroubení připojovací armatury radiátorů VK PN 10 do 110°C, regulační uzavíratelné rohové G 1/2 x 18</t>
  </si>
  <si>
    <t>-1254398614</t>
  </si>
  <si>
    <t>42</t>
  </si>
  <si>
    <t>734261406</t>
  </si>
  <si>
    <t>Šroubení připojovací armatury radiátorů VK PN 10 do 110°C, regulační uzavíratelné přímé G 1/2 x 18</t>
  </si>
  <si>
    <t>1448326288</t>
  </si>
  <si>
    <t>43</t>
  </si>
  <si>
    <t>734261412</t>
  </si>
  <si>
    <t>Šroubení regulační radiátorové rohové bez vypouštění G 1/2</t>
  </si>
  <si>
    <t>120423389</t>
  </si>
  <si>
    <t>44</t>
  </si>
  <si>
    <t>734291123</t>
  </si>
  <si>
    <t>Ostatní armatury kohouty plnicí a vypouštěcí PN 10 do 90°C G 1/2</t>
  </si>
  <si>
    <t>13558899</t>
  </si>
  <si>
    <t>45</t>
  </si>
  <si>
    <t>734292715</t>
  </si>
  <si>
    <t>Ostatní armatury kulové kohouty PN 42 do 185°C přímé vnitřní závit G 1</t>
  </si>
  <si>
    <t>-1479980018</t>
  </si>
  <si>
    <t>46</t>
  </si>
  <si>
    <t>734292716</t>
  </si>
  <si>
    <t>Ostatní armatury kulové kohouty PN 42 do 185°C přímé vnitřní závit G 1 1/4</t>
  </si>
  <si>
    <t>-2119450807</t>
  </si>
  <si>
    <t>47</t>
  </si>
  <si>
    <t>734292R04</t>
  </si>
  <si>
    <t>Ostatní armatury kulové kohouty PN 42 do 185°C přímé vnitřní závit s fitrem G 1 1/4 (filtr ball)</t>
  </si>
  <si>
    <t>1347111594</t>
  </si>
  <si>
    <t>48</t>
  </si>
  <si>
    <t>734411127</t>
  </si>
  <si>
    <t>Teploměry technické s pevným stonkem a jímkou zadní připojení (axiální) průměr 100 mm délka stonku 100 mm</t>
  </si>
  <si>
    <t>-1515598105</t>
  </si>
  <si>
    <t>49</t>
  </si>
  <si>
    <t>734421R02</t>
  </si>
  <si>
    <t>Tlakoměry s pevným stonkem a zkušebním kohoutem zadní připojení (axiální) tlaku 0–6 bar průměru 63 mm</t>
  </si>
  <si>
    <t>453573770</t>
  </si>
  <si>
    <t>50</t>
  </si>
  <si>
    <t>734424101</t>
  </si>
  <si>
    <t>Tlakoměry kondenzační smyčky k přivaření, PN 250 do 300°C zahnuté</t>
  </si>
  <si>
    <t>154272663</t>
  </si>
  <si>
    <t>51</t>
  </si>
  <si>
    <t>998734202</t>
  </si>
  <si>
    <t>Přesun hmot pro armatury stanovený procentní sazbou (%) z ceny vodorovná dopravní vzdálenost do 50 m v objektech výšky přes 6 do 12 m</t>
  </si>
  <si>
    <t>-1094184496</t>
  </si>
  <si>
    <t>735</t>
  </si>
  <si>
    <t>Ústřední vytápění - otopná tělesa</t>
  </si>
  <si>
    <t>52</t>
  </si>
  <si>
    <t>735151151</t>
  </si>
  <si>
    <t>Otopná tělesa panelová jednodesková PN 1,0 MPa, T do 110°C bez přídavné přestupní plochy výšky tělesa 500 mm stavební délky / výkonu 400 mm / 206 W</t>
  </si>
  <si>
    <t>-1977524068</t>
  </si>
  <si>
    <t>53</t>
  </si>
  <si>
    <t>735152273</t>
  </si>
  <si>
    <t>Otopná tělesa panelová VK jednodesková PN 1,0 MPa, T do 110°C s jednou přídavnou přestupní plochou výšky tělesa 600 mm stavební délky / výkonu 600 mm / 601 W</t>
  </si>
  <si>
    <t>-1039755400</t>
  </si>
  <si>
    <t>54</t>
  </si>
  <si>
    <t>735152280</t>
  </si>
  <si>
    <t>Otopná tělesa panelová VK jednodesková PN 1,0 MPa, T do 110°C s jednou přídavnou přestupní plochou výšky tělesa 600 mm stavební délky / výkonu 1400 mm / 1403 W</t>
  </si>
  <si>
    <t>982939832</t>
  </si>
  <si>
    <t>55</t>
  </si>
  <si>
    <t>735152480</t>
  </si>
  <si>
    <t>Otopná tělesa panelová VK dvoudesková PN 1,0 MPa, T do 110°C s jednou přídavnou přestupní plochou výšky tělesa 600 mm stavební délky / výkonu 1400 mm / 1803 W</t>
  </si>
  <si>
    <t>-1862753833</t>
  </si>
  <si>
    <t>56</t>
  </si>
  <si>
    <t>735152577</t>
  </si>
  <si>
    <t>Otopná tělesa panelová VK dvoudesková PN 1,0 MPa, T do 110°C se dvěma přídavnými přestupními plochami výšky tělesa 600 mm stavební délky / výkonu 1000 mm / 1679 W</t>
  </si>
  <si>
    <t>1035836334</t>
  </si>
  <si>
    <t>57</t>
  </si>
  <si>
    <t>735152623</t>
  </si>
  <si>
    <t>Otopná tělesa panelová VK třídesková PN 1,0 MPa, T do 110°C se třemi přídavnými přestupními plochami výšky tělesa 300 mm stavební délky / výkonu 2000 mm / 2758 W</t>
  </si>
  <si>
    <t>2055706987</t>
  </si>
  <si>
    <t>58</t>
  </si>
  <si>
    <t>998735202</t>
  </si>
  <si>
    <t>Přesun hmot pro otopná tělesa stanovený procentní sazbou (%) z ceny vodorovná dopravní vzdálenost do 50 m v objektech výšky přes 6 do 12 m</t>
  </si>
  <si>
    <t>878079741</t>
  </si>
  <si>
    <t>742</t>
  </si>
  <si>
    <t>Elektroinstalace</t>
  </si>
  <si>
    <t>59</t>
  </si>
  <si>
    <t>742R00001</t>
  </si>
  <si>
    <t>Regulace a elektroinstalace technologie kotelny._x000d_
Elekroinstalace - připojení venkovního čidla, ekvitermního regulátoru a technologie kotelny. Připojení plynového kotle z elektrororozvodu v podkroví.</t>
  </si>
  <si>
    <t>1060786857</t>
  </si>
  <si>
    <t>783</t>
  </si>
  <si>
    <t>Dokončovací práce - nátěry</t>
  </si>
  <si>
    <t>60</t>
  </si>
  <si>
    <t>783614551</t>
  </si>
  <si>
    <t>Základní nátěr armatur a kovových potrubí jednonásobný potrubí do DN 50 mm syntetický</t>
  </si>
  <si>
    <t>-759573378</t>
  </si>
  <si>
    <t>61</t>
  </si>
  <si>
    <t>783617611</t>
  </si>
  <si>
    <t>Krycí nátěr (email) armatur a kovových potrubí potrubí do DN 50 mm dvojnásobný syntetický standardní</t>
  </si>
  <si>
    <t>-1823229579</t>
  </si>
  <si>
    <t>HZS</t>
  </si>
  <si>
    <t>Hodinové zúčtovací sazby</t>
  </si>
  <si>
    <t>62</t>
  </si>
  <si>
    <t>HZS2491</t>
  </si>
  <si>
    <t>Hodinové zúčtovací sazby profesí PSV zednické výpomoci a pomocné práce PSV dělník zednických výpomocí</t>
  </si>
  <si>
    <t>hod</t>
  </si>
  <si>
    <t>512</t>
  </si>
  <si>
    <t>-2142416023</t>
  </si>
  <si>
    <t>VRN</t>
  </si>
  <si>
    <t>Vedlejší rozpočtové náklady</t>
  </si>
  <si>
    <t>VRN1</t>
  </si>
  <si>
    <t>Průzkumné, geodetické a projektové práce</t>
  </si>
  <si>
    <t>63</t>
  </si>
  <si>
    <t>013254000</t>
  </si>
  <si>
    <t>Dokumentace skutečného provedení stavby</t>
  </si>
  <si>
    <t>1024</t>
  </si>
  <si>
    <t>-508606792</t>
  </si>
  <si>
    <t>VRN4</t>
  </si>
  <si>
    <t>Inženýrská činnost</t>
  </si>
  <si>
    <t>64</t>
  </si>
  <si>
    <t>043114R03</t>
  </si>
  <si>
    <t>Zkoušky topné, zaregulování, uvedení do provozu, zaškolení obsluhy, vypuštění, napuštění soustavy</t>
  </si>
  <si>
    <t>538841195</t>
  </si>
  <si>
    <t>65</t>
  </si>
  <si>
    <t>043114R04</t>
  </si>
  <si>
    <t>Zkoušky tlakové, revize plynovodu</t>
  </si>
  <si>
    <t>-554404481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</si>
</sst>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26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26</v>
      </c>
      <c r="AK20" s="28" t="s">
        <v>27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48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POL_002_v1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Změny stavby objektu Základní školy Karlov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č.p. 372, na pozemku st.p. 1289, k.ú. Benešov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5. 10. 2022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55</v>
      </c>
      <c r="D92" s="76"/>
      <c r="E92" s="76"/>
      <c r="F92" s="76"/>
      <c r="G92" s="76"/>
      <c r="H92" s="77"/>
      <c r="I92" s="78" t="s">
        <v>56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57</v>
      </c>
      <c r="AH92" s="76"/>
      <c r="AI92" s="76"/>
      <c r="AJ92" s="76"/>
      <c r="AK92" s="76"/>
      <c r="AL92" s="76"/>
      <c r="AM92" s="76"/>
      <c r="AN92" s="78" t="s">
        <v>58</v>
      </c>
      <c r="AO92" s="76"/>
      <c r="AP92" s="80"/>
      <c r="AQ92" s="81" t="s">
        <v>59</v>
      </c>
      <c r="AR92" s="35"/>
      <c r="AS92" s="82" t="s">
        <v>60</v>
      </c>
      <c r="AT92" s="83" t="s">
        <v>61</v>
      </c>
      <c r="AU92" s="83" t="s">
        <v>62</v>
      </c>
      <c r="AV92" s="83" t="s">
        <v>63</v>
      </c>
      <c r="AW92" s="83" t="s">
        <v>64</v>
      </c>
      <c r="AX92" s="83" t="s">
        <v>65</v>
      </c>
      <c r="AY92" s="83" t="s">
        <v>66</v>
      </c>
      <c r="AZ92" s="83" t="s">
        <v>67</v>
      </c>
      <c r="BA92" s="83" t="s">
        <v>68</v>
      </c>
      <c r="BB92" s="83" t="s">
        <v>69</v>
      </c>
      <c r="BC92" s="83" t="s">
        <v>70</v>
      </c>
      <c r="BD92" s="84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73</v>
      </c>
      <c r="BT94" s="98" t="s">
        <v>74</v>
      </c>
      <c r="BU94" s="99" t="s">
        <v>75</v>
      </c>
      <c r="BV94" s="98" t="s">
        <v>76</v>
      </c>
      <c r="BW94" s="98" t="s">
        <v>4</v>
      </c>
      <c r="BX94" s="98" t="s">
        <v>77</v>
      </c>
      <c r="CL94" s="98" t="s">
        <v>1</v>
      </c>
    </row>
    <row r="95" s="7" customFormat="1" ht="16.5" customHeight="1">
      <c r="A95" s="100" t="s">
        <v>78</v>
      </c>
      <c r="B95" s="101"/>
      <c r="C95" s="102"/>
      <c r="D95" s="103" t="s">
        <v>79</v>
      </c>
      <c r="E95" s="103"/>
      <c r="F95" s="103"/>
      <c r="G95" s="103"/>
      <c r="H95" s="103"/>
      <c r="I95" s="104"/>
      <c r="J95" s="103" t="s">
        <v>80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'D.1.4.1 - vytápění a plyn...'!J30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81</v>
      </c>
      <c r="AR95" s="101"/>
      <c r="AS95" s="107">
        <v>0</v>
      </c>
      <c r="AT95" s="108">
        <f>ROUND(SUM(AV95:AW95),2)</f>
        <v>0</v>
      </c>
      <c r="AU95" s="109">
        <f>'D.1.4.1 - vytápění a plyn...'!P132</f>
        <v>0</v>
      </c>
      <c r="AV95" s="108">
        <f>'D.1.4.1 - vytápění a plyn...'!J33</f>
        <v>0</v>
      </c>
      <c r="AW95" s="108">
        <f>'D.1.4.1 - vytápění a plyn...'!J34</f>
        <v>0</v>
      </c>
      <c r="AX95" s="108">
        <f>'D.1.4.1 - vytápění a plyn...'!J35</f>
        <v>0</v>
      </c>
      <c r="AY95" s="108">
        <f>'D.1.4.1 - vytápění a plyn...'!J36</f>
        <v>0</v>
      </c>
      <c r="AZ95" s="108">
        <f>'D.1.4.1 - vytápění a plyn...'!F33</f>
        <v>0</v>
      </c>
      <c r="BA95" s="108">
        <f>'D.1.4.1 - vytápění a plyn...'!F34</f>
        <v>0</v>
      </c>
      <c r="BB95" s="108">
        <f>'D.1.4.1 - vytápění a plyn...'!F35</f>
        <v>0</v>
      </c>
      <c r="BC95" s="108">
        <f>'D.1.4.1 - vytápění a plyn...'!F36</f>
        <v>0</v>
      </c>
      <c r="BD95" s="110">
        <f>'D.1.4.1 - vytápění a plyn...'!F37</f>
        <v>0</v>
      </c>
      <c r="BE95" s="7"/>
      <c r="BT95" s="111" t="s">
        <v>82</v>
      </c>
      <c r="BV95" s="111" t="s">
        <v>76</v>
      </c>
      <c r="BW95" s="111" t="s">
        <v>83</v>
      </c>
      <c r="BX95" s="111" t="s">
        <v>4</v>
      </c>
      <c r="CL95" s="111" t="s">
        <v>1</v>
      </c>
      <c r="CM95" s="111" t="s">
        <v>84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.1 - vytápění a ply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85</v>
      </c>
      <c r="L4" s="18"/>
      <c r="M4" s="112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3" t="str">
        <f>'Rekapitulace stavby'!K6</f>
        <v>Změny stavby objektu Základní školy Karlov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5. 10. 2022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27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27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202.5" customHeight="1">
      <c r="A27" s="114"/>
      <c r="B27" s="115"/>
      <c r="C27" s="114"/>
      <c r="D27" s="114"/>
      <c r="E27" s="32" t="s">
        <v>88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7" t="s">
        <v>34</v>
      </c>
      <c r="E30" s="34"/>
      <c r="F30" s="34"/>
      <c r="G30" s="34"/>
      <c r="H30" s="34"/>
      <c r="I30" s="34"/>
      <c r="J30" s="92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8" t="s">
        <v>38</v>
      </c>
      <c r="E33" s="28" t="s">
        <v>39</v>
      </c>
      <c r="F33" s="119">
        <f>ROUND((SUM(BE132:BE213)),  2)</f>
        <v>0</v>
      </c>
      <c r="G33" s="34"/>
      <c r="H33" s="34"/>
      <c r="I33" s="120">
        <v>0.20999999999999999</v>
      </c>
      <c r="J33" s="119">
        <f>ROUND(((SUM(BE132:BE213))*I33),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19">
        <f>ROUND((SUM(BF132:BF213)),  2)</f>
        <v>0</v>
      </c>
      <c r="G34" s="34"/>
      <c r="H34" s="34"/>
      <c r="I34" s="120">
        <v>0.14999999999999999</v>
      </c>
      <c r="J34" s="119">
        <f>ROUND(((SUM(BF132:BF213))*I34),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19">
        <f>ROUND((SUM(BG132:BG213)),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19">
        <f>ROUND((SUM(BH132:BH213)),  2)</f>
        <v>0</v>
      </c>
      <c r="G36" s="34"/>
      <c r="H36" s="34"/>
      <c r="I36" s="120">
        <v>0.14999999999999999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19">
        <f>ROUND((SUM(BI132:BI213)),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1"/>
      <c r="D39" s="122" t="s">
        <v>44</v>
      </c>
      <c r="E39" s="77"/>
      <c r="F39" s="77"/>
      <c r="G39" s="123" t="s">
        <v>45</v>
      </c>
      <c r="H39" s="124" t="s">
        <v>46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27" t="s">
        <v>50</v>
      </c>
      <c r="G61" s="54" t="s">
        <v>49</v>
      </c>
      <c r="H61" s="37"/>
      <c r="I61" s="37"/>
      <c r="J61" s="128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27" t="s">
        <v>50</v>
      </c>
      <c r="G76" s="54" t="s">
        <v>49</v>
      </c>
      <c r="H76" s="37"/>
      <c r="I76" s="37"/>
      <c r="J76" s="128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3" t="str">
        <f>E7</f>
        <v>Změny stavby objektu Základní školy Karlov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86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D.1.4.1 - vytápění a plynovod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č.p. 372, na pozemku st.p. 1289, k.ú. Benešov</v>
      </c>
      <c r="G89" s="34"/>
      <c r="H89" s="34"/>
      <c r="I89" s="28" t="s">
        <v>22</v>
      </c>
      <c r="J89" s="65" t="str">
        <f>IF(J12="","",J12)</f>
        <v>5. 10. 2022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29" t="s">
        <v>90</v>
      </c>
      <c r="D94" s="121"/>
      <c r="E94" s="121"/>
      <c r="F94" s="121"/>
      <c r="G94" s="121"/>
      <c r="H94" s="121"/>
      <c r="I94" s="121"/>
      <c r="J94" s="130" t="s">
        <v>91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1" t="s">
        <v>92</v>
      </c>
      <c r="D96" s="34"/>
      <c r="E96" s="34"/>
      <c r="F96" s="34"/>
      <c r="G96" s="34"/>
      <c r="H96" s="34"/>
      <c r="I96" s="34"/>
      <c r="J96" s="92">
        <f>J132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93</v>
      </c>
    </row>
    <row r="97" s="9" customFormat="1" ht="24.96" customHeight="1">
      <c r="A97" s="9"/>
      <c r="B97" s="132"/>
      <c r="C97" s="9"/>
      <c r="D97" s="133" t="s">
        <v>94</v>
      </c>
      <c r="E97" s="134"/>
      <c r="F97" s="134"/>
      <c r="G97" s="134"/>
      <c r="H97" s="134"/>
      <c r="I97" s="134"/>
      <c r="J97" s="135">
        <f>J133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95</v>
      </c>
      <c r="E98" s="138"/>
      <c r="F98" s="138"/>
      <c r="G98" s="138"/>
      <c r="H98" s="138"/>
      <c r="I98" s="138"/>
      <c r="J98" s="139">
        <f>J134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96</v>
      </c>
      <c r="E99" s="138"/>
      <c r="F99" s="138"/>
      <c r="G99" s="138"/>
      <c r="H99" s="138"/>
      <c r="I99" s="138"/>
      <c r="J99" s="139">
        <f>J143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97</v>
      </c>
      <c r="E100" s="138"/>
      <c r="F100" s="138"/>
      <c r="G100" s="138"/>
      <c r="H100" s="138"/>
      <c r="I100" s="138"/>
      <c r="J100" s="139">
        <f>J147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98</v>
      </c>
      <c r="E101" s="138"/>
      <c r="F101" s="138"/>
      <c r="G101" s="138"/>
      <c r="H101" s="138"/>
      <c r="I101" s="138"/>
      <c r="J101" s="139">
        <f>J151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99</v>
      </c>
      <c r="E102" s="138"/>
      <c r="F102" s="138"/>
      <c r="G102" s="138"/>
      <c r="H102" s="138"/>
      <c r="I102" s="138"/>
      <c r="J102" s="139">
        <f>J156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100</v>
      </c>
      <c r="E103" s="138"/>
      <c r="F103" s="138"/>
      <c r="G103" s="138"/>
      <c r="H103" s="138"/>
      <c r="I103" s="138"/>
      <c r="J103" s="139">
        <f>J161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101</v>
      </c>
      <c r="E104" s="138"/>
      <c r="F104" s="138"/>
      <c r="G104" s="138"/>
      <c r="H104" s="138"/>
      <c r="I104" s="138"/>
      <c r="J104" s="139">
        <f>J167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102</v>
      </c>
      <c r="E105" s="138"/>
      <c r="F105" s="138"/>
      <c r="G105" s="138"/>
      <c r="H105" s="138"/>
      <c r="I105" s="138"/>
      <c r="J105" s="139">
        <f>J176</f>
        <v>0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6"/>
      <c r="C106" s="10"/>
      <c r="D106" s="137" t="s">
        <v>103</v>
      </c>
      <c r="E106" s="138"/>
      <c r="F106" s="138"/>
      <c r="G106" s="138"/>
      <c r="H106" s="138"/>
      <c r="I106" s="138"/>
      <c r="J106" s="139">
        <f>J193</f>
        <v>0</v>
      </c>
      <c r="K106" s="10"/>
      <c r="L106" s="13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6"/>
      <c r="C107" s="10"/>
      <c r="D107" s="137" t="s">
        <v>104</v>
      </c>
      <c r="E107" s="138"/>
      <c r="F107" s="138"/>
      <c r="G107" s="138"/>
      <c r="H107" s="138"/>
      <c r="I107" s="138"/>
      <c r="J107" s="139">
        <f>J201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6"/>
      <c r="C108" s="10"/>
      <c r="D108" s="137" t="s">
        <v>105</v>
      </c>
      <c r="E108" s="138"/>
      <c r="F108" s="138"/>
      <c r="G108" s="138"/>
      <c r="H108" s="138"/>
      <c r="I108" s="138"/>
      <c r="J108" s="139">
        <f>J203</f>
        <v>0</v>
      </c>
      <c r="K108" s="10"/>
      <c r="L108" s="13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2"/>
      <c r="C109" s="9"/>
      <c r="D109" s="133" t="s">
        <v>106</v>
      </c>
      <c r="E109" s="134"/>
      <c r="F109" s="134"/>
      <c r="G109" s="134"/>
      <c r="H109" s="134"/>
      <c r="I109" s="134"/>
      <c r="J109" s="135">
        <f>J206</f>
        <v>0</v>
      </c>
      <c r="K109" s="9"/>
      <c r="L109" s="132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32"/>
      <c r="C110" s="9"/>
      <c r="D110" s="133" t="s">
        <v>107</v>
      </c>
      <c r="E110" s="134"/>
      <c r="F110" s="134"/>
      <c r="G110" s="134"/>
      <c r="H110" s="134"/>
      <c r="I110" s="134"/>
      <c r="J110" s="135">
        <f>J208</f>
        <v>0</v>
      </c>
      <c r="K110" s="9"/>
      <c r="L110" s="13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36"/>
      <c r="C111" s="10"/>
      <c r="D111" s="137" t="s">
        <v>108</v>
      </c>
      <c r="E111" s="138"/>
      <c r="F111" s="138"/>
      <c r="G111" s="138"/>
      <c r="H111" s="138"/>
      <c r="I111" s="138"/>
      <c r="J111" s="139">
        <f>J209</f>
        <v>0</v>
      </c>
      <c r="K111" s="10"/>
      <c r="L111" s="13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6"/>
      <c r="C112" s="10"/>
      <c r="D112" s="137" t="s">
        <v>109</v>
      </c>
      <c r="E112" s="138"/>
      <c r="F112" s="138"/>
      <c r="G112" s="138"/>
      <c r="H112" s="138"/>
      <c r="I112" s="138"/>
      <c r="J112" s="139">
        <f>J211</f>
        <v>0</v>
      </c>
      <c r="K112" s="10"/>
      <c r="L112" s="13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="2" customFormat="1" ht="6.96" customHeight="1">
      <c r="A118" s="34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96" customHeight="1">
      <c r="A119" s="34"/>
      <c r="B119" s="35"/>
      <c r="C119" s="19" t="s">
        <v>110</v>
      </c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16</v>
      </c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113" t="str">
        <f>E7</f>
        <v>Změny stavby objektu Základní školy Karlov</v>
      </c>
      <c r="F122" s="28"/>
      <c r="G122" s="28"/>
      <c r="H122" s="28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86</v>
      </c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63" t="str">
        <f>E9</f>
        <v>D.1.4.1 - vytápění a plynovod</v>
      </c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20</v>
      </c>
      <c r="D126" s="34"/>
      <c r="E126" s="34"/>
      <c r="F126" s="23" t="str">
        <f>F12</f>
        <v>č.p. 372, na pozemku st.p. 1289, k.ú. Benešov</v>
      </c>
      <c r="G126" s="34"/>
      <c r="H126" s="34"/>
      <c r="I126" s="28" t="s">
        <v>22</v>
      </c>
      <c r="J126" s="65" t="str">
        <f>IF(J12="","",J12)</f>
        <v>5. 10. 2022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15" customHeight="1">
      <c r="A128" s="34"/>
      <c r="B128" s="35"/>
      <c r="C128" s="28" t="s">
        <v>24</v>
      </c>
      <c r="D128" s="34"/>
      <c r="E128" s="34"/>
      <c r="F128" s="23" t="str">
        <f>E15</f>
        <v xml:space="preserve"> </v>
      </c>
      <c r="G128" s="34"/>
      <c r="H128" s="34"/>
      <c r="I128" s="28" t="s">
        <v>30</v>
      </c>
      <c r="J128" s="32" t="str">
        <f>E21</f>
        <v xml:space="preserve"> </v>
      </c>
      <c r="K128" s="34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28</v>
      </c>
      <c r="D129" s="34"/>
      <c r="E129" s="34"/>
      <c r="F129" s="23" t="str">
        <f>IF(E18="","",E18)</f>
        <v>Vyplň údaj</v>
      </c>
      <c r="G129" s="34"/>
      <c r="H129" s="34"/>
      <c r="I129" s="28" t="s">
        <v>32</v>
      </c>
      <c r="J129" s="32" t="str">
        <f>E24</f>
        <v xml:space="preserve"> </v>
      </c>
      <c r="K129" s="34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0.32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11" customFormat="1" ht="29.28" customHeight="1">
      <c r="A131" s="140"/>
      <c r="B131" s="141"/>
      <c r="C131" s="142" t="s">
        <v>111</v>
      </c>
      <c r="D131" s="143" t="s">
        <v>59</v>
      </c>
      <c r="E131" s="143" t="s">
        <v>55</v>
      </c>
      <c r="F131" s="143" t="s">
        <v>56</v>
      </c>
      <c r="G131" s="143" t="s">
        <v>112</v>
      </c>
      <c r="H131" s="143" t="s">
        <v>113</v>
      </c>
      <c r="I131" s="143" t="s">
        <v>114</v>
      </c>
      <c r="J131" s="143" t="s">
        <v>91</v>
      </c>
      <c r="K131" s="144" t="s">
        <v>115</v>
      </c>
      <c r="L131" s="145"/>
      <c r="M131" s="82" t="s">
        <v>1</v>
      </c>
      <c r="N131" s="83" t="s">
        <v>38</v>
      </c>
      <c r="O131" s="83" t="s">
        <v>116</v>
      </c>
      <c r="P131" s="83" t="s">
        <v>117</v>
      </c>
      <c r="Q131" s="83" t="s">
        <v>118</v>
      </c>
      <c r="R131" s="83" t="s">
        <v>119</v>
      </c>
      <c r="S131" s="83" t="s">
        <v>120</v>
      </c>
      <c r="T131" s="84" t="s">
        <v>121</v>
      </c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</row>
    <row r="132" s="2" customFormat="1" ht="22.8" customHeight="1">
      <c r="A132" s="34"/>
      <c r="B132" s="35"/>
      <c r="C132" s="89" t="s">
        <v>122</v>
      </c>
      <c r="D132" s="34"/>
      <c r="E132" s="34"/>
      <c r="F132" s="34"/>
      <c r="G132" s="34"/>
      <c r="H132" s="34"/>
      <c r="I132" s="34"/>
      <c r="J132" s="146">
        <f>BK132</f>
        <v>0</v>
      </c>
      <c r="K132" s="34"/>
      <c r="L132" s="35"/>
      <c r="M132" s="85"/>
      <c r="N132" s="69"/>
      <c r="O132" s="86"/>
      <c r="P132" s="147">
        <f>P133+P206+P208</f>
        <v>0</v>
      </c>
      <c r="Q132" s="86"/>
      <c r="R132" s="147">
        <f>R133+R206+R208</f>
        <v>1.7619199999999999</v>
      </c>
      <c r="S132" s="86"/>
      <c r="T132" s="148">
        <f>T133+T206+T208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73</v>
      </c>
      <c r="AU132" s="15" t="s">
        <v>93</v>
      </c>
      <c r="BK132" s="149">
        <f>BK133+BK206+BK208</f>
        <v>0</v>
      </c>
    </row>
    <row r="133" s="12" customFormat="1" ht="25.92" customHeight="1">
      <c r="A133" s="12"/>
      <c r="B133" s="150"/>
      <c r="C133" s="12"/>
      <c r="D133" s="151" t="s">
        <v>73</v>
      </c>
      <c r="E133" s="152" t="s">
        <v>123</v>
      </c>
      <c r="F133" s="152" t="s">
        <v>124</v>
      </c>
      <c r="G133" s="12"/>
      <c r="H133" s="12"/>
      <c r="I133" s="153"/>
      <c r="J133" s="154">
        <f>BK133</f>
        <v>0</v>
      </c>
      <c r="K133" s="12"/>
      <c r="L133" s="150"/>
      <c r="M133" s="155"/>
      <c r="N133" s="156"/>
      <c r="O133" s="156"/>
      <c r="P133" s="157">
        <f>P134+P143+P147+P151+P156+P161+P167+P176+P193+P201+P203</f>
        <v>0</v>
      </c>
      <c r="Q133" s="156"/>
      <c r="R133" s="157">
        <f>R134+R143+R147+R151+R156+R161+R167+R176+R193+R201+R203</f>
        <v>1.7619199999999999</v>
      </c>
      <c r="S133" s="156"/>
      <c r="T133" s="158">
        <f>T134+T143+T147+T151+T156+T161+T167+T176+T193+T201+T203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1" t="s">
        <v>84</v>
      </c>
      <c r="AT133" s="159" t="s">
        <v>73</v>
      </c>
      <c r="AU133" s="159" t="s">
        <v>74</v>
      </c>
      <c r="AY133" s="151" t="s">
        <v>125</v>
      </c>
      <c r="BK133" s="160">
        <f>BK134+BK143+BK147+BK151+BK156+BK161+BK167+BK176+BK193+BK201+BK203</f>
        <v>0</v>
      </c>
    </row>
    <row r="134" s="12" customFormat="1" ht="22.8" customHeight="1">
      <c r="A134" s="12"/>
      <c r="B134" s="150"/>
      <c r="C134" s="12"/>
      <c r="D134" s="151" t="s">
        <v>73</v>
      </c>
      <c r="E134" s="161" t="s">
        <v>126</v>
      </c>
      <c r="F134" s="161" t="s">
        <v>127</v>
      </c>
      <c r="G134" s="12"/>
      <c r="H134" s="12"/>
      <c r="I134" s="153"/>
      <c r="J134" s="162">
        <f>BK134</f>
        <v>0</v>
      </c>
      <c r="K134" s="12"/>
      <c r="L134" s="150"/>
      <c r="M134" s="155"/>
      <c r="N134" s="156"/>
      <c r="O134" s="156"/>
      <c r="P134" s="157">
        <f>SUM(P135:P142)</f>
        <v>0</v>
      </c>
      <c r="Q134" s="156"/>
      <c r="R134" s="157">
        <f>SUM(R135:R142)</f>
        <v>0.04428</v>
      </c>
      <c r="S134" s="156"/>
      <c r="T134" s="158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1" t="s">
        <v>84</v>
      </c>
      <c r="AT134" s="159" t="s">
        <v>73</v>
      </c>
      <c r="AU134" s="159" t="s">
        <v>82</v>
      </c>
      <c r="AY134" s="151" t="s">
        <v>125</v>
      </c>
      <c r="BK134" s="160">
        <f>SUM(BK135:BK142)</f>
        <v>0</v>
      </c>
    </row>
    <row r="135" s="2" customFormat="1" ht="66.75" customHeight="1">
      <c r="A135" s="34"/>
      <c r="B135" s="163"/>
      <c r="C135" s="164" t="s">
        <v>82</v>
      </c>
      <c r="D135" s="164" t="s">
        <v>128</v>
      </c>
      <c r="E135" s="165" t="s">
        <v>129</v>
      </c>
      <c r="F135" s="166" t="s">
        <v>130</v>
      </c>
      <c r="G135" s="167" t="s">
        <v>131</v>
      </c>
      <c r="H135" s="168">
        <v>328</v>
      </c>
      <c r="I135" s="169"/>
      <c r="J135" s="170">
        <f>ROUND(I135*H135,2)</f>
        <v>0</v>
      </c>
      <c r="K135" s="166" t="s">
        <v>132</v>
      </c>
      <c r="L135" s="35"/>
      <c r="M135" s="171" t="s">
        <v>1</v>
      </c>
      <c r="N135" s="172" t="s">
        <v>39</v>
      </c>
      <c r="O135" s="73"/>
      <c r="P135" s="173">
        <f>O135*H135</f>
        <v>0</v>
      </c>
      <c r="Q135" s="173">
        <v>6.0000000000000002E-05</v>
      </c>
      <c r="R135" s="173">
        <f>Q135*H135</f>
        <v>0.01968</v>
      </c>
      <c r="S135" s="173">
        <v>0</v>
      </c>
      <c r="T135" s="17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5" t="s">
        <v>133</v>
      </c>
      <c r="AT135" s="175" t="s">
        <v>128</v>
      </c>
      <c r="AU135" s="175" t="s">
        <v>84</v>
      </c>
      <c r="AY135" s="15" t="s">
        <v>125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5" t="s">
        <v>82</v>
      </c>
      <c r="BK135" s="176">
        <f>ROUND(I135*H135,2)</f>
        <v>0</v>
      </c>
      <c r="BL135" s="15" t="s">
        <v>133</v>
      </c>
      <c r="BM135" s="175" t="s">
        <v>134</v>
      </c>
    </row>
    <row r="136" s="2" customFormat="1" ht="24.15" customHeight="1">
      <c r="A136" s="34"/>
      <c r="B136" s="163"/>
      <c r="C136" s="177" t="s">
        <v>84</v>
      </c>
      <c r="D136" s="177" t="s">
        <v>135</v>
      </c>
      <c r="E136" s="178" t="s">
        <v>136</v>
      </c>
      <c r="F136" s="179" t="s">
        <v>137</v>
      </c>
      <c r="G136" s="180" t="s">
        <v>131</v>
      </c>
      <c r="H136" s="181">
        <v>20</v>
      </c>
      <c r="I136" s="182"/>
      <c r="J136" s="183">
        <f>ROUND(I136*H136,2)</f>
        <v>0</v>
      </c>
      <c r="K136" s="179" t="s">
        <v>132</v>
      </c>
      <c r="L136" s="184"/>
      <c r="M136" s="185" t="s">
        <v>1</v>
      </c>
      <c r="N136" s="186" t="s">
        <v>39</v>
      </c>
      <c r="O136" s="73"/>
      <c r="P136" s="173">
        <f>O136*H136</f>
        <v>0</v>
      </c>
      <c r="Q136" s="173">
        <v>2.0000000000000002E-05</v>
      </c>
      <c r="R136" s="173">
        <f>Q136*H136</f>
        <v>0.00040000000000000002</v>
      </c>
      <c r="S136" s="173">
        <v>0</v>
      </c>
      <c r="T136" s="17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5" t="s">
        <v>138</v>
      </c>
      <c r="AT136" s="175" t="s">
        <v>135</v>
      </c>
      <c r="AU136" s="175" t="s">
        <v>84</v>
      </c>
      <c r="AY136" s="15" t="s">
        <v>125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5" t="s">
        <v>82</v>
      </c>
      <c r="BK136" s="176">
        <f>ROUND(I136*H136,2)</f>
        <v>0</v>
      </c>
      <c r="BL136" s="15" t="s">
        <v>133</v>
      </c>
      <c r="BM136" s="175" t="s">
        <v>139</v>
      </c>
    </row>
    <row r="137" s="2" customFormat="1" ht="24.15" customHeight="1">
      <c r="A137" s="34"/>
      <c r="B137" s="163"/>
      <c r="C137" s="177" t="s">
        <v>140</v>
      </c>
      <c r="D137" s="177" t="s">
        <v>135</v>
      </c>
      <c r="E137" s="178" t="s">
        <v>141</v>
      </c>
      <c r="F137" s="179" t="s">
        <v>142</v>
      </c>
      <c r="G137" s="180" t="s">
        <v>131</v>
      </c>
      <c r="H137" s="181">
        <v>38</v>
      </c>
      <c r="I137" s="182"/>
      <c r="J137" s="183">
        <f>ROUND(I137*H137,2)</f>
        <v>0</v>
      </c>
      <c r="K137" s="179" t="s">
        <v>132</v>
      </c>
      <c r="L137" s="184"/>
      <c r="M137" s="185" t="s">
        <v>1</v>
      </c>
      <c r="N137" s="186" t="s">
        <v>39</v>
      </c>
      <c r="O137" s="73"/>
      <c r="P137" s="173">
        <f>O137*H137</f>
        <v>0</v>
      </c>
      <c r="Q137" s="173">
        <v>2.0000000000000002E-05</v>
      </c>
      <c r="R137" s="173">
        <f>Q137*H137</f>
        <v>0.00076000000000000004</v>
      </c>
      <c r="S137" s="173">
        <v>0</v>
      </c>
      <c r="T137" s="17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5" t="s">
        <v>138</v>
      </c>
      <c r="AT137" s="175" t="s">
        <v>135</v>
      </c>
      <c r="AU137" s="175" t="s">
        <v>84</v>
      </c>
      <c r="AY137" s="15" t="s">
        <v>125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5" t="s">
        <v>82</v>
      </c>
      <c r="BK137" s="176">
        <f>ROUND(I137*H137,2)</f>
        <v>0</v>
      </c>
      <c r="BL137" s="15" t="s">
        <v>133</v>
      </c>
      <c r="BM137" s="175" t="s">
        <v>143</v>
      </c>
    </row>
    <row r="138" s="2" customFormat="1" ht="24.15" customHeight="1">
      <c r="A138" s="34"/>
      <c r="B138" s="163"/>
      <c r="C138" s="177" t="s">
        <v>144</v>
      </c>
      <c r="D138" s="177" t="s">
        <v>135</v>
      </c>
      <c r="E138" s="178" t="s">
        <v>145</v>
      </c>
      <c r="F138" s="179" t="s">
        <v>146</v>
      </c>
      <c r="G138" s="180" t="s">
        <v>131</v>
      </c>
      <c r="H138" s="181">
        <v>16</v>
      </c>
      <c r="I138" s="182"/>
      <c r="J138" s="183">
        <f>ROUND(I138*H138,2)</f>
        <v>0</v>
      </c>
      <c r="K138" s="179" t="s">
        <v>132</v>
      </c>
      <c r="L138" s="184"/>
      <c r="M138" s="185" t="s">
        <v>1</v>
      </c>
      <c r="N138" s="186" t="s">
        <v>39</v>
      </c>
      <c r="O138" s="73"/>
      <c r="P138" s="173">
        <f>O138*H138</f>
        <v>0</v>
      </c>
      <c r="Q138" s="173">
        <v>4.0000000000000003E-05</v>
      </c>
      <c r="R138" s="173">
        <f>Q138*H138</f>
        <v>0.00064000000000000005</v>
      </c>
      <c r="S138" s="173">
        <v>0</v>
      </c>
      <c r="T138" s="17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138</v>
      </c>
      <c r="AT138" s="175" t="s">
        <v>135</v>
      </c>
      <c r="AU138" s="175" t="s">
        <v>84</v>
      </c>
      <c r="AY138" s="15" t="s">
        <v>125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5" t="s">
        <v>82</v>
      </c>
      <c r="BK138" s="176">
        <f>ROUND(I138*H138,2)</f>
        <v>0</v>
      </c>
      <c r="BL138" s="15" t="s">
        <v>133</v>
      </c>
      <c r="BM138" s="175" t="s">
        <v>147</v>
      </c>
    </row>
    <row r="139" s="2" customFormat="1" ht="24.15" customHeight="1">
      <c r="A139" s="34"/>
      <c r="B139" s="163"/>
      <c r="C139" s="177" t="s">
        <v>148</v>
      </c>
      <c r="D139" s="177" t="s">
        <v>135</v>
      </c>
      <c r="E139" s="178" t="s">
        <v>149</v>
      </c>
      <c r="F139" s="179" t="s">
        <v>150</v>
      </c>
      <c r="G139" s="180" t="s">
        <v>131</v>
      </c>
      <c r="H139" s="181">
        <v>36</v>
      </c>
      <c r="I139" s="182"/>
      <c r="J139" s="183">
        <f>ROUND(I139*H139,2)</f>
        <v>0</v>
      </c>
      <c r="K139" s="179" t="s">
        <v>132</v>
      </c>
      <c r="L139" s="184"/>
      <c r="M139" s="185" t="s">
        <v>1</v>
      </c>
      <c r="N139" s="186" t="s">
        <v>39</v>
      </c>
      <c r="O139" s="73"/>
      <c r="P139" s="173">
        <f>O139*H139</f>
        <v>0</v>
      </c>
      <c r="Q139" s="173">
        <v>4.0000000000000003E-05</v>
      </c>
      <c r="R139" s="173">
        <f>Q139*H139</f>
        <v>0.0014400000000000001</v>
      </c>
      <c r="S139" s="173">
        <v>0</v>
      </c>
      <c r="T139" s="17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5" t="s">
        <v>138</v>
      </c>
      <c r="AT139" s="175" t="s">
        <v>135</v>
      </c>
      <c r="AU139" s="175" t="s">
        <v>84</v>
      </c>
      <c r="AY139" s="15" t="s">
        <v>125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5" t="s">
        <v>82</v>
      </c>
      <c r="BK139" s="176">
        <f>ROUND(I139*H139,2)</f>
        <v>0</v>
      </c>
      <c r="BL139" s="15" t="s">
        <v>133</v>
      </c>
      <c r="BM139" s="175" t="s">
        <v>151</v>
      </c>
    </row>
    <row r="140" s="2" customFormat="1" ht="24.15" customHeight="1">
      <c r="A140" s="34"/>
      <c r="B140" s="163"/>
      <c r="C140" s="177" t="s">
        <v>152</v>
      </c>
      <c r="D140" s="177" t="s">
        <v>135</v>
      </c>
      <c r="E140" s="178" t="s">
        <v>153</v>
      </c>
      <c r="F140" s="179" t="s">
        <v>154</v>
      </c>
      <c r="G140" s="180" t="s">
        <v>131</v>
      </c>
      <c r="H140" s="181">
        <v>44</v>
      </c>
      <c r="I140" s="182"/>
      <c r="J140" s="183">
        <f>ROUND(I140*H140,2)</f>
        <v>0</v>
      </c>
      <c r="K140" s="179" t="s">
        <v>132</v>
      </c>
      <c r="L140" s="184"/>
      <c r="M140" s="185" t="s">
        <v>1</v>
      </c>
      <c r="N140" s="186" t="s">
        <v>39</v>
      </c>
      <c r="O140" s="73"/>
      <c r="P140" s="173">
        <f>O140*H140</f>
        <v>0</v>
      </c>
      <c r="Q140" s="173">
        <v>9.0000000000000006E-05</v>
      </c>
      <c r="R140" s="173">
        <f>Q140*H140</f>
        <v>0.00396</v>
      </c>
      <c r="S140" s="173">
        <v>0</v>
      </c>
      <c r="T140" s="17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5" t="s">
        <v>138</v>
      </c>
      <c r="AT140" s="175" t="s">
        <v>135</v>
      </c>
      <c r="AU140" s="175" t="s">
        <v>84</v>
      </c>
      <c r="AY140" s="15" t="s">
        <v>125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5" t="s">
        <v>82</v>
      </c>
      <c r="BK140" s="176">
        <f>ROUND(I140*H140,2)</f>
        <v>0</v>
      </c>
      <c r="BL140" s="15" t="s">
        <v>133</v>
      </c>
      <c r="BM140" s="175" t="s">
        <v>155</v>
      </c>
    </row>
    <row r="141" s="2" customFormat="1" ht="24.15" customHeight="1">
      <c r="A141" s="34"/>
      <c r="B141" s="163"/>
      <c r="C141" s="177" t="s">
        <v>156</v>
      </c>
      <c r="D141" s="177" t="s">
        <v>135</v>
      </c>
      <c r="E141" s="178" t="s">
        <v>157</v>
      </c>
      <c r="F141" s="179" t="s">
        <v>158</v>
      </c>
      <c r="G141" s="180" t="s">
        <v>131</v>
      </c>
      <c r="H141" s="181">
        <v>174</v>
      </c>
      <c r="I141" s="182"/>
      <c r="J141" s="183">
        <f>ROUND(I141*H141,2)</f>
        <v>0</v>
      </c>
      <c r="K141" s="179" t="s">
        <v>132</v>
      </c>
      <c r="L141" s="184"/>
      <c r="M141" s="185" t="s">
        <v>1</v>
      </c>
      <c r="N141" s="186" t="s">
        <v>39</v>
      </c>
      <c r="O141" s="73"/>
      <c r="P141" s="173">
        <f>O141*H141</f>
        <v>0</v>
      </c>
      <c r="Q141" s="173">
        <v>0.00010000000000000001</v>
      </c>
      <c r="R141" s="173">
        <f>Q141*H141</f>
        <v>0.017400000000000002</v>
      </c>
      <c r="S141" s="173">
        <v>0</v>
      </c>
      <c r="T141" s="1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5" t="s">
        <v>138</v>
      </c>
      <c r="AT141" s="175" t="s">
        <v>135</v>
      </c>
      <c r="AU141" s="175" t="s">
        <v>84</v>
      </c>
      <c r="AY141" s="15" t="s">
        <v>125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5" t="s">
        <v>82</v>
      </c>
      <c r="BK141" s="176">
        <f>ROUND(I141*H141,2)</f>
        <v>0</v>
      </c>
      <c r="BL141" s="15" t="s">
        <v>133</v>
      </c>
      <c r="BM141" s="175" t="s">
        <v>159</v>
      </c>
    </row>
    <row r="142" s="2" customFormat="1" ht="44.25" customHeight="1">
      <c r="A142" s="34"/>
      <c r="B142" s="163"/>
      <c r="C142" s="164" t="s">
        <v>160</v>
      </c>
      <c r="D142" s="164" t="s">
        <v>128</v>
      </c>
      <c r="E142" s="165" t="s">
        <v>161</v>
      </c>
      <c r="F142" s="166" t="s">
        <v>162</v>
      </c>
      <c r="G142" s="167" t="s">
        <v>163</v>
      </c>
      <c r="H142" s="187"/>
      <c r="I142" s="169"/>
      <c r="J142" s="170">
        <f>ROUND(I142*H142,2)</f>
        <v>0</v>
      </c>
      <c r="K142" s="166" t="s">
        <v>132</v>
      </c>
      <c r="L142" s="35"/>
      <c r="M142" s="171" t="s">
        <v>1</v>
      </c>
      <c r="N142" s="172" t="s">
        <v>39</v>
      </c>
      <c r="O142" s="73"/>
      <c r="P142" s="173">
        <f>O142*H142</f>
        <v>0</v>
      </c>
      <c r="Q142" s="173">
        <v>0</v>
      </c>
      <c r="R142" s="173">
        <f>Q142*H142</f>
        <v>0</v>
      </c>
      <c r="S142" s="173">
        <v>0</v>
      </c>
      <c r="T142" s="17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5" t="s">
        <v>133</v>
      </c>
      <c r="AT142" s="175" t="s">
        <v>128</v>
      </c>
      <c r="AU142" s="175" t="s">
        <v>84</v>
      </c>
      <c r="AY142" s="15" t="s">
        <v>125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5" t="s">
        <v>82</v>
      </c>
      <c r="BK142" s="176">
        <f>ROUND(I142*H142,2)</f>
        <v>0</v>
      </c>
      <c r="BL142" s="15" t="s">
        <v>133</v>
      </c>
      <c r="BM142" s="175" t="s">
        <v>164</v>
      </c>
    </row>
    <row r="143" s="12" customFormat="1" ht="22.8" customHeight="1">
      <c r="A143" s="12"/>
      <c r="B143" s="150"/>
      <c r="C143" s="12"/>
      <c r="D143" s="151" t="s">
        <v>73</v>
      </c>
      <c r="E143" s="161" t="s">
        <v>165</v>
      </c>
      <c r="F143" s="161" t="s">
        <v>166</v>
      </c>
      <c r="G143" s="12"/>
      <c r="H143" s="12"/>
      <c r="I143" s="153"/>
      <c r="J143" s="162">
        <f>BK143</f>
        <v>0</v>
      </c>
      <c r="K143" s="12"/>
      <c r="L143" s="150"/>
      <c r="M143" s="155"/>
      <c r="N143" s="156"/>
      <c r="O143" s="156"/>
      <c r="P143" s="157">
        <f>SUM(P144:P146)</f>
        <v>0</v>
      </c>
      <c r="Q143" s="156"/>
      <c r="R143" s="157">
        <f>SUM(R144:R146)</f>
        <v>0.0027400000000000002</v>
      </c>
      <c r="S143" s="156"/>
      <c r="T143" s="158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1" t="s">
        <v>84</v>
      </c>
      <c r="AT143" s="159" t="s">
        <v>73</v>
      </c>
      <c r="AU143" s="159" t="s">
        <v>82</v>
      </c>
      <c r="AY143" s="151" t="s">
        <v>125</v>
      </c>
      <c r="BK143" s="160">
        <f>SUM(BK144:BK146)</f>
        <v>0</v>
      </c>
    </row>
    <row r="144" s="2" customFormat="1" ht="21.75" customHeight="1">
      <c r="A144" s="34"/>
      <c r="B144" s="163"/>
      <c r="C144" s="164" t="s">
        <v>167</v>
      </c>
      <c r="D144" s="164" t="s">
        <v>128</v>
      </c>
      <c r="E144" s="165" t="s">
        <v>168</v>
      </c>
      <c r="F144" s="166" t="s">
        <v>169</v>
      </c>
      <c r="G144" s="167" t="s">
        <v>131</v>
      </c>
      <c r="H144" s="168">
        <v>6</v>
      </c>
      <c r="I144" s="169"/>
      <c r="J144" s="170">
        <f>ROUND(I144*H144,2)</f>
        <v>0</v>
      </c>
      <c r="K144" s="166" t="s">
        <v>132</v>
      </c>
      <c r="L144" s="35"/>
      <c r="M144" s="171" t="s">
        <v>1</v>
      </c>
      <c r="N144" s="172" t="s">
        <v>39</v>
      </c>
      <c r="O144" s="73"/>
      <c r="P144" s="173">
        <f>O144*H144</f>
        <v>0</v>
      </c>
      <c r="Q144" s="173">
        <v>0.00040000000000000002</v>
      </c>
      <c r="R144" s="173">
        <f>Q144*H144</f>
        <v>0.0024000000000000002</v>
      </c>
      <c r="S144" s="173">
        <v>0</v>
      </c>
      <c r="T144" s="17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5" t="s">
        <v>133</v>
      </c>
      <c r="AT144" s="175" t="s">
        <v>128</v>
      </c>
      <c r="AU144" s="175" t="s">
        <v>84</v>
      </c>
      <c r="AY144" s="15" t="s">
        <v>125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5" t="s">
        <v>82</v>
      </c>
      <c r="BK144" s="176">
        <f>ROUND(I144*H144,2)</f>
        <v>0</v>
      </c>
      <c r="BL144" s="15" t="s">
        <v>133</v>
      </c>
      <c r="BM144" s="175" t="s">
        <v>170</v>
      </c>
    </row>
    <row r="145" s="2" customFormat="1" ht="49.05" customHeight="1">
      <c r="A145" s="34"/>
      <c r="B145" s="163"/>
      <c r="C145" s="164" t="s">
        <v>171</v>
      </c>
      <c r="D145" s="164" t="s">
        <v>128</v>
      </c>
      <c r="E145" s="165" t="s">
        <v>172</v>
      </c>
      <c r="F145" s="166" t="s">
        <v>173</v>
      </c>
      <c r="G145" s="167" t="s">
        <v>174</v>
      </c>
      <c r="H145" s="168">
        <v>1</v>
      </c>
      <c r="I145" s="169"/>
      <c r="J145" s="170">
        <f>ROUND(I145*H145,2)</f>
        <v>0</v>
      </c>
      <c r="K145" s="166" t="s">
        <v>1</v>
      </c>
      <c r="L145" s="35"/>
      <c r="M145" s="171" t="s">
        <v>1</v>
      </c>
      <c r="N145" s="172" t="s">
        <v>39</v>
      </c>
      <c r="O145" s="73"/>
      <c r="P145" s="173">
        <f>O145*H145</f>
        <v>0</v>
      </c>
      <c r="Q145" s="173">
        <v>0.00034000000000000002</v>
      </c>
      <c r="R145" s="173">
        <f>Q145*H145</f>
        <v>0.00034000000000000002</v>
      </c>
      <c r="S145" s="173">
        <v>0</v>
      </c>
      <c r="T145" s="17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5" t="s">
        <v>133</v>
      </c>
      <c r="AT145" s="175" t="s">
        <v>128</v>
      </c>
      <c r="AU145" s="175" t="s">
        <v>84</v>
      </c>
      <c r="AY145" s="15" t="s">
        <v>125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5" t="s">
        <v>82</v>
      </c>
      <c r="BK145" s="176">
        <f>ROUND(I145*H145,2)</f>
        <v>0</v>
      </c>
      <c r="BL145" s="15" t="s">
        <v>133</v>
      </c>
      <c r="BM145" s="175" t="s">
        <v>175</v>
      </c>
    </row>
    <row r="146" s="2" customFormat="1" ht="44.25" customHeight="1">
      <c r="A146" s="34"/>
      <c r="B146" s="163"/>
      <c r="C146" s="164" t="s">
        <v>176</v>
      </c>
      <c r="D146" s="164" t="s">
        <v>128</v>
      </c>
      <c r="E146" s="165" t="s">
        <v>177</v>
      </c>
      <c r="F146" s="166" t="s">
        <v>178</v>
      </c>
      <c r="G146" s="167" t="s">
        <v>163</v>
      </c>
      <c r="H146" s="187"/>
      <c r="I146" s="169"/>
      <c r="J146" s="170">
        <f>ROUND(I146*H146,2)</f>
        <v>0</v>
      </c>
      <c r="K146" s="166" t="s">
        <v>132</v>
      </c>
      <c r="L146" s="35"/>
      <c r="M146" s="171" t="s">
        <v>1</v>
      </c>
      <c r="N146" s="172" t="s">
        <v>39</v>
      </c>
      <c r="O146" s="73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5" t="s">
        <v>133</v>
      </c>
      <c r="AT146" s="175" t="s">
        <v>128</v>
      </c>
      <c r="AU146" s="175" t="s">
        <v>84</v>
      </c>
      <c r="AY146" s="15" t="s">
        <v>125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5" t="s">
        <v>82</v>
      </c>
      <c r="BK146" s="176">
        <f>ROUND(I146*H146,2)</f>
        <v>0</v>
      </c>
      <c r="BL146" s="15" t="s">
        <v>133</v>
      </c>
      <c r="BM146" s="175" t="s">
        <v>179</v>
      </c>
    </row>
    <row r="147" s="12" customFormat="1" ht="22.8" customHeight="1">
      <c r="A147" s="12"/>
      <c r="B147" s="150"/>
      <c r="C147" s="12"/>
      <c r="D147" s="151" t="s">
        <v>73</v>
      </c>
      <c r="E147" s="161" t="s">
        <v>180</v>
      </c>
      <c r="F147" s="161" t="s">
        <v>181</v>
      </c>
      <c r="G147" s="12"/>
      <c r="H147" s="12"/>
      <c r="I147" s="153"/>
      <c r="J147" s="162">
        <f>BK147</f>
        <v>0</v>
      </c>
      <c r="K147" s="12"/>
      <c r="L147" s="150"/>
      <c r="M147" s="155"/>
      <c r="N147" s="156"/>
      <c r="O147" s="156"/>
      <c r="P147" s="157">
        <f>SUM(P148:P150)</f>
        <v>0</v>
      </c>
      <c r="Q147" s="156"/>
      <c r="R147" s="157">
        <f>SUM(R148:R150)</f>
        <v>0.0036300000000000004</v>
      </c>
      <c r="S147" s="156"/>
      <c r="T147" s="158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1" t="s">
        <v>84</v>
      </c>
      <c r="AT147" s="159" t="s">
        <v>73</v>
      </c>
      <c r="AU147" s="159" t="s">
        <v>82</v>
      </c>
      <c r="AY147" s="151" t="s">
        <v>125</v>
      </c>
      <c r="BK147" s="160">
        <f>SUM(BK148:BK150)</f>
        <v>0</v>
      </c>
    </row>
    <row r="148" s="2" customFormat="1" ht="33" customHeight="1">
      <c r="A148" s="34"/>
      <c r="B148" s="163"/>
      <c r="C148" s="164" t="s">
        <v>182</v>
      </c>
      <c r="D148" s="164" t="s">
        <v>128</v>
      </c>
      <c r="E148" s="165" t="s">
        <v>183</v>
      </c>
      <c r="F148" s="166" t="s">
        <v>184</v>
      </c>
      <c r="G148" s="167" t="s">
        <v>131</v>
      </c>
      <c r="H148" s="168">
        <v>6</v>
      </c>
      <c r="I148" s="169"/>
      <c r="J148" s="170">
        <f>ROUND(I148*H148,2)</f>
        <v>0</v>
      </c>
      <c r="K148" s="166" t="s">
        <v>132</v>
      </c>
      <c r="L148" s="35"/>
      <c r="M148" s="171" t="s">
        <v>1</v>
      </c>
      <c r="N148" s="172" t="s">
        <v>39</v>
      </c>
      <c r="O148" s="73"/>
      <c r="P148" s="173">
        <f>O148*H148</f>
        <v>0</v>
      </c>
      <c r="Q148" s="173">
        <v>0.00051000000000000004</v>
      </c>
      <c r="R148" s="173">
        <f>Q148*H148</f>
        <v>0.0030600000000000002</v>
      </c>
      <c r="S148" s="173">
        <v>0</v>
      </c>
      <c r="T148" s="17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5" t="s">
        <v>133</v>
      </c>
      <c r="AT148" s="175" t="s">
        <v>128</v>
      </c>
      <c r="AU148" s="175" t="s">
        <v>84</v>
      </c>
      <c r="AY148" s="15" t="s">
        <v>125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5" t="s">
        <v>82</v>
      </c>
      <c r="BK148" s="176">
        <f>ROUND(I148*H148,2)</f>
        <v>0</v>
      </c>
      <c r="BL148" s="15" t="s">
        <v>133</v>
      </c>
      <c r="BM148" s="175" t="s">
        <v>185</v>
      </c>
    </row>
    <row r="149" s="2" customFormat="1" ht="21.75" customHeight="1">
      <c r="A149" s="34"/>
      <c r="B149" s="163"/>
      <c r="C149" s="164" t="s">
        <v>186</v>
      </c>
      <c r="D149" s="164" t="s">
        <v>128</v>
      </c>
      <c r="E149" s="165" t="s">
        <v>187</v>
      </c>
      <c r="F149" s="166" t="s">
        <v>188</v>
      </c>
      <c r="G149" s="167" t="s">
        <v>189</v>
      </c>
      <c r="H149" s="168">
        <v>1</v>
      </c>
      <c r="I149" s="169"/>
      <c r="J149" s="170">
        <f>ROUND(I149*H149,2)</f>
        <v>0</v>
      </c>
      <c r="K149" s="166" t="s">
        <v>132</v>
      </c>
      <c r="L149" s="35"/>
      <c r="M149" s="171" t="s">
        <v>1</v>
      </c>
      <c r="N149" s="172" t="s">
        <v>39</v>
      </c>
      <c r="O149" s="73"/>
      <c r="P149" s="173">
        <f>O149*H149</f>
        <v>0</v>
      </c>
      <c r="Q149" s="173">
        <v>0.00056999999999999998</v>
      </c>
      <c r="R149" s="173">
        <f>Q149*H149</f>
        <v>0.00056999999999999998</v>
      </c>
      <c r="S149" s="173">
        <v>0</v>
      </c>
      <c r="T149" s="17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5" t="s">
        <v>133</v>
      </c>
      <c r="AT149" s="175" t="s">
        <v>128</v>
      </c>
      <c r="AU149" s="175" t="s">
        <v>84</v>
      </c>
      <c r="AY149" s="15" t="s">
        <v>125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5" t="s">
        <v>82</v>
      </c>
      <c r="BK149" s="176">
        <f>ROUND(I149*H149,2)</f>
        <v>0</v>
      </c>
      <c r="BL149" s="15" t="s">
        <v>133</v>
      </c>
      <c r="BM149" s="175" t="s">
        <v>190</v>
      </c>
    </row>
    <row r="150" s="2" customFormat="1" ht="44.25" customHeight="1">
      <c r="A150" s="34"/>
      <c r="B150" s="163"/>
      <c r="C150" s="164" t="s">
        <v>191</v>
      </c>
      <c r="D150" s="164" t="s">
        <v>128</v>
      </c>
      <c r="E150" s="165" t="s">
        <v>192</v>
      </c>
      <c r="F150" s="166" t="s">
        <v>193</v>
      </c>
      <c r="G150" s="167" t="s">
        <v>163</v>
      </c>
      <c r="H150" s="187"/>
      <c r="I150" s="169"/>
      <c r="J150" s="170">
        <f>ROUND(I150*H150,2)</f>
        <v>0</v>
      </c>
      <c r="K150" s="166" t="s">
        <v>132</v>
      </c>
      <c r="L150" s="35"/>
      <c r="M150" s="171" t="s">
        <v>1</v>
      </c>
      <c r="N150" s="172" t="s">
        <v>39</v>
      </c>
      <c r="O150" s="73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5" t="s">
        <v>133</v>
      </c>
      <c r="AT150" s="175" t="s">
        <v>128</v>
      </c>
      <c r="AU150" s="175" t="s">
        <v>84</v>
      </c>
      <c r="AY150" s="15" t="s">
        <v>125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5" t="s">
        <v>82</v>
      </c>
      <c r="BK150" s="176">
        <f>ROUND(I150*H150,2)</f>
        <v>0</v>
      </c>
      <c r="BL150" s="15" t="s">
        <v>133</v>
      </c>
      <c r="BM150" s="175" t="s">
        <v>194</v>
      </c>
    </row>
    <row r="151" s="12" customFormat="1" ht="22.8" customHeight="1">
      <c r="A151" s="12"/>
      <c r="B151" s="150"/>
      <c r="C151" s="12"/>
      <c r="D151" s="151" t="s">
        <v>73</v>
      </c>
      <c r="E151" s="161" t="s">
        <v>195</v>
      </c>
      <c r="F151" s="161" t="s">
        <v>196</v>
      </c>
      <c r="G151" s="12"/>
      <c r="H151" s="12"/>
      <c r="I151" s="153"/>
      <c r="J151" s="162">
        <f>BK151</f>
        <v>0</v>
      </c>
      <c r="K151" s="12"/>
      <c r="L151" s="150"/>
      <c r="M151" s="155"/>
      <c r="N151" s="156"/>
      <c r="O151" s="156"/>
      <c r="P151" s="157">
        <f>SUM(P152:P155)</f>
        <v>0</v>
      </c>
      <c r="Q151" s="156"/>
      <c r="R151" s="157">
        <f>SUM(R152:R155)</f>
        <v>0.089300000000000004</v>
      </c>
      <c r="S151" s="156"/>
      <c r="T151" s="15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1" t="s">
        <v>84</v>
      </c>
      <c r="AT151" s="159" t="s">
        <v>73</v>
      </c>
      <c r="AU151" s="159" t="s">
        <v>82</v>
      </c>
      <c r="AY151" s="151" t="s">
        <v>125</v>
      </c>
      <c r="BK151" s="160">
        <f>SUM(BK152:BK155)</f>
        <v>0</v>
      </c>
    </row>
    <row r="152" s="2" customFormat="1" ht="33" customHeight="1">
      <c r="A152" s="34"/>
      <c r="B152" s="163"/>
      <c r="C152" s="164" t="s">
        <v>8</v>
      </c>
      <c r="D152" s="164" t="s">
        <v>128</v>
      </c>
      <c r="E152" s="165" t="s">
        <v>197</v>
      </c>
      <c r="F152" s="166" t="s">
        <v>198</v>
      </c>
      <c r="G152" s="167" t="s">
        <v>131</v>
      </c>
      <c r="H152" s="168">
        <v>22</v>
      </c>
      <c r="I152" s="169"/>
      <c r="J152" s="170">
        <f>ROUND(I152*H152,2)</f>
        <v>0</v>
      </c>
      <c r="K152" s="166" t="s">
        <v>132</v>
      </c>
      <c r="L152" s="35"/>
      <c r="M152" s="171" t="s">
        <v>1</v>
      </c>
      <c r="N152" s="172" t="s">
        <v>39</v>
      </c>
      <c r="O152" s="73"/>
      <c r="P152" s="173">
        <f>O152*H152</f>
        <v>0</v>
      </c>
      <c r="Q152" s="173">
        <v>0.00396</v>
      </c>
      <c r="R152" s="173">
        <f>Q152*H152</f>
        <v>0.087120000000000003</v>
      </c>
      <c r="S152" s="173">
        <v>0</v>
      </c>
      <c r="T152" s="17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5" t="s">
        <v>133</v>
      </c>
      <c r="AT152" s="175" t="s">
        <v>128</v>
      </c>
      <c r="AU152" s="175" t="s">
        <v>84</v>
      </c>
      <c r="AY152" s="15" t="s">
        <v>125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5" t="s">
        <v>82</v>
      </c>
      <c r="BK152" s="176">
        <f>ROUND(I152*H152,2)</f>
        <v>0</v>
      </c>
      <c r="BL152" s="15" t="s">
        <v>133</v>
      </c>
      <c r="BM152" s="175" t="s">
        <v>199</v>
      </c>
    </row>
    <row r="153" s="2" customFormat="1" ht="33" customHeight="1">
      <c r="A153" s="34"/>
      <c r="B153" s="163"/>
      <c r="C153" s="164" t="s">
        <v>133</v>
      </c>
      <c r="D153" s="164" t="s">
        <v>128</v>
      </c>
      <c r="E153" s="165" t="s">
        <v>200</v>
      </c>
      <c r="F153" s="166" t="s">
        <v>201</v>
      </c>
      <c r="G153" s="167" t="s">
        <v>174</v>
      </c>
      <c r="H153" s="168">
        <v>1</v>
      </c>
      <c r="I153" s="169"/>
      <c r="J153" s="170">
        <f>ROUND(I153*H153,2)</f>
        <v>0</v>
      </c>
      <c r="K153" s="166" t="s">
        <v>132</v>
      </c>
      <c r="L153" s="35"/>
      <c r="M153" s="171" t="s">
        <v>1</v>
      </c>
      <c r="N153" s="172" t="s">
        <v>39</v>
      </c>
      <c r="O153" s="73"/>
      <c r="P153" s="173">
        <f>O153*H153</f>
        <v>0</v>
      </c>
      <c r="Q153" s="173">
        <v>0.00088000000000000003</v>
      </c>
      <c r="R153" s="173">
        <f>Q153*H153</f>
        <v>0.00088000000000000003</v>
      </c>
      <c r="S153" s="173">
        <v>0</v>
      </c>
      <c r="T153" s="17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5" t="s">
        <v>133</v>
      </c>
      <c r="AT153" s="175" t="s">
        <v>128</v>
      </c>
      <c r="AU153" s="175" t="s">
        <v>84</v>
      </c>
      <c r="AY153" s="15" t="s">
        <v>125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5" t="s">
        <v>82</v>
      </c>
      <c r="BK153" s="176">
        <f>ROUND(I153*H153,2)</f>
        <v>0</v>
      </c>
      <c r="BL153" s="15" t="s">
        <v>133</v>
      </c>
      <c r="BM153" s="175" t="s">
        <v>202</v>
      </c>
    </row>
    <row r="154" s="2" customFormat="1" ht="33" customHeight="1">
      <c r="A154" s="34"/>
      <c r="B154" s="163"/>
      <c r="C154" s="164" t="s">
        <v>203</v>
      </c>
      <c r="D154" s="164" t="s">
        <v>128</v>
      </c>
      <c r="E154" s="165" t="s">
        <v>204</v>
      </c>
      <c r="F154" s="166" t="s">
        <v>205</v>
      </c>
      <c r="G154" s="167" t="s">
        <v>174</v>
      </c>
      <c r="H154" s="168">
        <v>1</v>
      </c>
      <c r="I154" s="169"/>
      <c r="J154" s="170">
        <f>ROUND(I154*H154,2)</f>
        <v>0</v>
      </c>
      <c r="K154" s="166" t="s">
        <v>132</v>
      </c>
      <c r="L154" s="35"/>
      <c r="M154" s="171" t="s">
        <v>1</v>
      </c>
      <c r="N154" s="172" t="s">
        <v>39</v>
      </c>
      <c r="O154" s="73"/>
      <c r="P154" s="173">
        <f>O154*H154</f>
        <v>0</v>
      </c>
      <c r="Q154" s="173">
        <v>0.0012999999999999999</v>
      </c>
      <c r="R154" s="173">
        <f>Q154*H154</f>
        <v>0.0012999999999999999</v>
      </c>
      <c r="S154" s="173">
        <v>0</v>
      </c>
      <c r="T154" s="17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5" t="s">
        <v>133</v>
      </c>
      <c r="AT154" s="175" t="s">
        <v>128</v>
      </c>
      <c r="AU154" s="175" t="s">
        <v>84</v>
      </c>
      <c r="AY154" s="15" t="s">
        <v>125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5" t="s">
        <v>82</v>
      </c>
      <c r="BK154" s="176">
        <f>ROUND(I154*H154,2)</f>
        <v>0</v>
      </c>
      <c r="BL154" s="15" t="s">
        <v>133</v>
      </c>
      <c r="BM154" s="175" t="s">
        <v>206</v>
      </c>
    </row>
    <row r="155" s="2" customFormat="1" ht="44.25" customHeight="1">
      <c r="A155" s="34"/>
      <c r="B155" s="163"/>
      <c r="C155" s="164" t="s">
        <v>207</v>
      </c>
      <c r="D155" s="164" t="s">
        <v>128</v>
      </c>
      <c r="E155" s="165" t="s">
        <v>208</v>
      </c>
      <c r="F155" s="166" t="s">
        <v>209</v>
      </c>
      <c r="G155" s="167" t="s">
        <v>163</v>
      </c>
      <c r="H155" s="187"/>
      <c r="I155" s="169"/>
      <c r="J155" s="170">
        <f>ROUND(I155*H155,2)</f>
        <v>0</v>
      </c>
      <c r="K155" s="166" t="s">
        <v>132</v>
      </c>
      <c r="L155" s="35"/>
      <c r="M155" s="171" t="s">
        <v>1</v>
      </c>
      <c r="N155" s="172" t="s">
        <v>39</v>
      </c>
      <c r="O155" s="73"/>
      <c r="P155" s="173">
        <f>O155*H155</f>
        <v>0</v>
      </c>
      <c r="Q155" s="173">
        <v>0</v>
      </c>
      <c r="R155" s="173">
        <f>Q155*H155</f>
        <v>0</v>
      </c>
      <c r="S155" s="173">
        <v>0</v>
      </c>
      <c r="T155" s="17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5" t="s">
        <v>133</v>
      </c>
      <c r="AT155" s="175" t="s">
        <v>128</v>
      </c>
      <c r="AU155" s="175" t="s">
        <v>84</v>
      </c>
      <c r="AY155" s="15" t="s">
        <v>125</v>
      </c>
      <c r="BE155" s="176">
        <f>IF(N155="základní",J155,0)</f>
        <v>0</v>
      </c>
      <c r="BF155" s="176">
        <f>IF(N155="snížená",J155,0)</f>
        <v>0</v>
      </c>
      <c r="BG155" s="176">
        <f>IF(N155="zákl. přenesená",J155,0)</f>
        <v>0</v>
      </c>
      <c r="BH155" s="176">
        <f>IF(N155="sníž. přenesená",J155,0)</f>
        <v>0</v>
      </c>
      <c r="BI155" s="176">
        <f>IF(N155="nulová",J155,0)</f>
        <v>0</v>
      </c>
      <c r="BJ155" s="15" t="s">
        <v>82</v>
      </c>
      <c r="BK155" s="176">
        <f>ROUND(I155*H155,2)</f>
        <v>0</v>
      </c>
      <c r="BL155" s="15" t="s">
        <v>133</v>
      </c>
      <c r="BM155" s="175" t="s">
        <v>210</v>
      </c>
    </row>
    <row r="156" s="12" customFormat="1" ht="22.8" customHeight="1">
      <c r="A156" s="12"/>
      <c r="B156" s="150"/>
      <c r="C156" s="12"/>
      <c r="D156" s="151" t="s">
        <v>73</v>
      </c>
      <c r="E156" s="161" t="s">
        <v>211</v>
      </c>
      <c r="F156" s="161" t="s">
        <v>212</v>
      </c>
      <c r="G156" s="12"/>
      <c r="H156" s="12"/>
      <c r="I156" s="153"/>
      <c r="J156" s="162">
        <f>BK156</f>
        <v>0</v>
      </c>
      <c r="K156" s="12"/>
      <c r="L156" s="150"/>
      <c r="M156" s="155"/>
      <c r="N156" s="156"/>
      <c r="O156" s="156"/>
      <c r="P156" s="157">
        <f>SUM(P157:P160)</f>
        <v>0</v>
      </c>
      <c r="Q156" s="156"/>
      <c r="R156" s="157">
        <f>SUM(R157:R160)</f>
        <v>0.12973999999999999</v>
      </c>
      <c r="S156" s="156"/>
      <c r="T156" s="158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1" t="s">
        <v>84</v>
      </c>
      <c r="AT156" s="159" t="s">
        <v>73</v>
      </c>
      <c r="AU156" s="159" t="s">
        <v>82</v>
      </c>
      <c r="AY156" s="151" t="s">
        <v>125</v>
      </c>
      <c r="BK156" s="160">
        <f>SUM(BK157:BK160)</f>
        <v>0</v>
      </c>
    </row>
    <row r="157" s="2" customFormat="1" ht="24.15" customHeight="1">
      <c r="A157" s="34"/>
      <c r="B157" s="163"/>
      <c r="C157" s="164" t="s">
        <v>213</v>
      </c>
      <c r="D157" s="164" t="s">
        <v>128</v>
      </c>
      <c r="E157" s="165" t="s">
        <v>214</v>
      </c>
      <c r="F157" s="166" t="s">
        <v>215</v>
      </c>
      <c r="G157" s="167" t="s">
        <v>189</v>
      </c>
      <c r="H157" s="168">
        <v>1</v>
      </c>
      <c r="I157" s="169"/>
      <c r="J157" s="170">
        <f>ROUND(I157*H157,2)</f>
        <v>0</v>
      </c>
      <c r="K157" s="166" t="s">
        <v>1</v>
      </c>
      <c r="L157" s="35"/>
      <c r="M157" s="171" t="s">
        <v>1</v>
      </c>
      <c r="N157" s="172" t="s">
        <v>39</v>
      </c>
      <c r="O157" s="73"/>
      <c r="P157" s="173">
        <f>O157*H157</f>
        <v>0</v>
      </c>
      <c r="Q157" s="173">
        <v>0.080610000000000001</v>
      </c>
      <c r="R157" s="173">
        <f>Q157*H157</f>
        <v>0.080610000000000001</v>
      </c>
      <c r="S157" s="173">
        <v>0</v>
      </c>
      <c r="T157" s="17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5" t="s">
        <v>133</v>
      </c>
      <c r="AT157" s="175" t="s">
        <v>128</v>
      </c>
      <c r="AU157" s="175" t="s">
        <v>84</v>
      </c>
      <c r="AY157" s="15" t="s">
        <v>125</v>
      </c>
      <c r="BE157" s="176">
        <f>IF(N157="základní",J157,0)</f>
        <v>0</v>
      </c>
      <c r="BF157" s="176">
        <f>IF(N157="snížená",J157,0)</f>
        <v>0</v>
      </c>
      <c r="BG157" s="176">
        <f>IF(N157="zákl. přenesená",J157,0)</f>
        <v>0</v>
      </c>
      <c r="BH157" s="176">
        <f>IF(N157="sníž. přenesená",J157,0)</f>
        <v>0</v>
      </c>
      <c r="BI157" s="176">
        <f>IF(N157="nulová",J157,0)</f>
        <v>0</v>
      </c>
      <c r="BJ157" s="15" t="s">
        <v>82</v>
      </c>
      <c r="BK157" s="176">
        <f>ROUND(I157*H157,2)</f>
        <v>0</v>
      </c>
      <c r="BL157" s="15" t="s">
        <v>133</v>
      </c>
      <c r="BM157" s="175" t="s">
        <v>216</v>
      </c>
    </row>
    <row r="158" s="2" customFormat="1" ht="24.15" customHeight="1">
      <c r="A158" s="34"/>
      <c r="B158" s="163"/>
      <c r="C158" s="164" t="s">
        <v>217</v>
      </c>
      <c r="D158" s="164" t="s">
        <v>128</v>
      </c>
      <c r="E158" s="165" t="s">
        <v>218</v>
      </c>
      <c r="F158" s="166" t="s">
        <v>219</v>
      </c>
      <c r="G158" s="167" t="s">
        <v>189</v>
      </c>
      <c r="H158" s="168">
        <v>1</v>
      </c>
      <c r="I158" s="169"/>
      <c r="J158" s="170">
        <f>ROUND(I158*H158,2)</f>
        <v>0</v>
      </c>
      <c r="K158" s="166" t="s">
        <v>1</v>
      </c>
      <c r="L158" s="35"/>
      <c r="M158" s="171" t="s">
        <v>1</v>
      </c>
      <c r="N158" s="172" t="s">
        <v>39</v>
      </c>
      <c r="O158" s="73"/>
      <c r="P158" s="173">
        <f>O158*H158</f>
        <v>0</v>
      </c>
      <c r="Q158" s="173">
        <v>0.04761</v>
      </c>
      <c r="R158" s="173">
        <f>Q158*H158</f>
        <v>0.04761</v>
      </c>
      <c r="S158" s="173">
        <v>0</v>
      </c>
      <c r="T158" s="17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5" t="s">
        <v>133</v>
      </c>
      <c r="AT158" s="175" t="s">
        <v>128</v>
      </c>
      <c r="AU158" s="175" t="s">
        <v>84</v>
      </c>
      <c r="AY158" s="15" t="s">
        <v>125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5" t="s">
        <v>82</v>
      </c>
      <c r="BK158" s="176">
        <f>ROUND(I158*H158,2)</f>
        <v>0</v>
      </c>
      <c r="BL158" s="15" t="s">
        <v>133</v>
      </c>
      <c r="BM158" s="175" t="s">
        <v>220</v>
      </c>
    </row>
    <row r="159" s="2" customFormat="1" ht="90.75" customHeight="1">
      <c r="A159" s="34"/>
      <c r="B159" s="163"/>
      <c r="C159" s="164" t="s">
        <v>7</v>
      </c>
      <c r="D159" s="164" t="s">
        <v>128</v>
      </c>
      <c r="E159" s="165" t="s">
        <v>221</v>
      </c>
      <c r="F159" s="166" t="s">
        <v>222</v>
      </c>
      <c r="G159" s="167" t="s">
        <v>189</v>
      </c>
      <c r="H159" s="168">
        <v>1</v>
      </c>
      <c r="I159" s="169"/>
      <c r="J159" s="170">
        <f>ROUND(I159*H159,2)</f>
        <v>0</v>
      </c>
      <c r="K159" s="166" t="s">
        <v>1</v>
      </c>
      <c r="L159" s="35"/>
      <c r="M159" s="171" t="s">
        <v>1</v>
      </c>
      <c r="N159" s="172" t="s">
        <v>39</v>
      </c>
      <c r="O159" s="73"/>
      <c r="P159" s="173">
        <f>O159*H159</f>
        <v>0</v>
      </c>
      <c r="Q159" s="173">
        <v>0.0015200000000000001</v>
      </c>
      <c r="R159" s="173">
        <f>Q159*H159</f>
        <v>0.0015200000000000001</v>
      </c>
      <c r="S159" s="173">
        <v>0</v>
      </c>
      <c r="T159" s="17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5" t="s">
        <v>133</v>
      </c>
      <c r="AT159" s="175" t="s">
        <v>128</v>
      </c>
      <c r="AU159" s="175" t="s">
        <v>84</v>
      </c>
      <c r="AY159" s="15" t="s">
        <v>125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5" t="s">
        <v>82</v>
      </c>
      <c r="BK159" s="176">
        <f>ROUND(I159*H159,2)</f>
        <v>0</v>
      </c>
      <c r="BL159" s="15" t="s">
        <v>133</v>
      </c>
      <c r="BM159" s="175" t="s">
        <v>223</v>
      </c>
    </row>
    <row r="160" s="2" customFormat="1" ht="44.25" customHeight="1">
      <c r="A160" s="34"/>
      <c r="B160" s="163"/>
      <c r="C160" s="164" t="s">
        <v>224</v>
      </c>
      <c r="D160" s="164" t="s">
        <v>128</v>
      </c>
      <c r="E160" s="165" t="s">
        <v>225</v>
      </c>
      <c r="F160" s="166" t="s">
        <v>226</v>
      </c>
      <c r="G160" s="167" t="s">
        <v>163</v>
      </c>
      <c r="H160" s="187"/>
      <c r="I160" s="169"/>
      <c r="J160" s="170">
        <f>ROUND(I160*H160,2)</f>
        <v>0</v>
      </c>
      <c r="K160" s="166" t="s">
        <v>132</v>
      </c>
      <c r="L160" s="35"/>
      <c r="M160" s="171" t="s">
        <v>1</v>
      </c>
      <c r="N160" s="172" t="s">
        <v>39</v>
      </c>
      <c r="O160" s="73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5" t="s">
        <v>133</v>
      </c>
      <c r="AT160" s="175" t="s">
        <v>128</v>
      </c>
      <c r="AU160" s="175" t="s">
        <v>84</v>
      </c>
      <c r="AY160" s="15" t="s">
        <v>125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5" t="s">
        <v>82</v>
      </c>
      <c r="BK160" s="176">
        <f>ROUND(I160*H160,2)</f>
        <v>0</v>
      </c>
      <c r="BL160" s="15" t="s">
        <v>133</v>
      </c>
      <c r="BM160" s="175" t="s">
        <v>227</v>
      </c>
    </row>
    <row r="161" s="12" customFormat="1" ht="22.8" customHeight="1">
      <c r="A161" s="12"/>
      <c r="B161" s="150"/>
      <c r="C161" s="12"/>
      <c r="D161" s="151" t="s">
        <v>73</v>
      </c>
      <c r="E161" s="161" t="s">
        <v>228</v>
      </c>
      <c r="F161" s="161" t="s">
        <v>229</v>
      </c>
      <c r="G161" s="12"/>
      <c r="H161" s="12"/>
      <c r="I161" s="153"/>
      <c r="J161" s="162">
        <f>BK161</f>
        <v>0</v>
      </c>
      <c r="K161" s="12"/>
      <c r="L161" s="150"/>
      <c r="M161" s="155"/>
      <c r="N161" s="156"/>
      <c r="O161" s="156"/>
      <c r="P161" s="157">
        <f>SUM(P162:P166)</f>
        <v>0</v>
      </c>
      <c r="Q161" s="156"/>
      <c r="R161" s="157">
        <f>SUM(R162:R166)</f>
        <v>0.039300000000000002</v>
      </c>
      <c r="S161" s="156"/>
      <c r="T161" s="158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1" t="s">
        <v>84</v>
      </c>
      <c r="AT161" s="159" t="s">
        <v>73</v>
      </c>
      <c r="AU161" s="159" t="s">
        <v>82</v>
      </c>
      <c r="AY161" s="151" t="s">
        <v>125</v>
      </c>
      <c r="BK161" s="160">
        <f>SUM(BK162:BK166)</f>
        <v>0</v>
      </c>
    </row>
    <row r="162" s="2" customFormat="1" ht="37.8" customHeight="1">
      <c r="A162" s="34"/>
      <c r="B162" s="163"/>
      <c r="C162" s="164" t="s">
        <v>230</v>
      </c>
      <c r="D162" s="164" t="s">
        <v>128</v>
      </c>
      <c r="E162" s="165" t="s">
        <v>231</v>
      </c>
      <c r="F162" s="166" t="s">
        <v>232</v>
      </c>
      <c r="G162" s="167" t="s">
        <v>174</v>
      </c>
      <c r="H162" s="168">
        <v>1</v>
      </c>
      <c r="I162" s="169"/>
      <c r="J162" s="170">
        <f>ROUND(I162*H162,2)</f>
        <v>0</v>
      </c>
      <c r="K162" s="166" t="s">
        <v>132</v>
      </c>
      <c r="L162" s="35"/>
      <c r="M162" s="171" t="s">
        <v>1</v>
      </c>
      <c r="N162" s="172" t="s">
        <v>39</v>
      </c>
      <c r="O162" s="73"/>
      <c r="P162" s="173">
        <f>O162*H162</f>
        <v>0</v>
      </c>
      <c r="Q162" s="173">
        <v>0.022200000000000001</v>
      </c>
      <c r="R162" s="173">
        <f>Q162*H162</f>
        <v>0.022200000000000001</v>
      </c>
      <c r="S162" s="173">
        <v>0</v>
      </c>
      <c r="T162" s="17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5" t="s">
        <v>133</v>
      </c>
      <c r="AT162" s="175" t="s">
        <v>128</v>
      </c>
      <c r="AU162" s="175" t="s">
        <v>84</v>
      </c>
      <c r="AY162" s="15" t="s">
        <v>125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15" t="s">
        <v>82</v>
      </c>
      <c r="BK162" s="176">
        <f>ROUND(I162*H162,2)</f>
        <v>0</v>
      </c>
      <c r="BL162" s="15" t="s">
        <v>133</v>
      </c>
      <c r="BM162" s="175" t="s">
        <v>233</v>
      </c>
    </row>
    <row r="163" s="2" customFormat="1" ht="37.8" customHeight="1">
      <c r="A163" s="34"/>
      <c r="B163" s="163"/>
      <c r="C163" s="164" t="s">
        <v>234</v>
      </c>
      <c r="D163" s="164" t="s">
        <v>128</v>
      </c>
      <c r="E163" s="165" t="s">
        <v>235</v>
      </c>
      <c r="F163" s="166" t="s">
        <v>236</v>
      </c>
      <c r="G163" s="167" t="s">
        <v>189</v>
      </c>
      <c r="H163" s="168">
        <v>1</v>
      </c>
      <c r="I163" s="169"/>
      <c r="J163" s="170">
        <f>ROUND(I163*H163,2)</f>
        <v>0</v>
      </c>
      <c r="K163" s="166" t="s">
        <v>132</v>
      </c>
      <c r="L163" s="35"/>
      <c r="M163" s="171" t="s">
        <v>1</v>
      </c>
      <c r="N163" s="172" t="s">
        <v>39</v>
      </c>
      <c r="O163" s="73"/>
      <c r="P163" s="173">
        <f>O163*H163</f>
        <v>0</v>
      </c>
      <c r="Q163" s="173">
        <v>0.01137</v>
      </c>
      <c r="R163" s="173">
        <f>Q163*H163</f>
        <v>0.01137</v>
      </c>
      <c r="S163" s="173">
        <v>0</v>
      </c>
      <c r="T163" s="17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5" t="s">
        <v>133</v>
      </c>
      <c r="AT163" s="175" t="s">
        <v>128</v>
      </c>
      <c r="AU163" s="175" t="s">
        <v>84</v>
      </c>
      <c r="AY163" s="15" t="s">
        <v>125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5" t="s">
        <v>82</v>
      </c>
      <c r="BK163" s="176">
        <f>ROUND(I163*H163,2)</f>
        <v>0</v>
      </c>
      <c r="BL163" s="15" t="s">
        <v>133</v>
      </c>
      <c r="BM163" s="175" t="s">
        <v>237</v>
      </c>
    </row>
    <row r="164" s="2" customFormat="1" ht="37.8" customHeight="1">
      <c r="A164" s="34"/>
      <c r="B164" s="163"/>
      <c r="C164" s="164" t="s">
        <v>238</v>
      </c>
      <c r="D164" s="164" t="s">
        <v>128</v>
      </c>
      <c r="E164" s="165" t="s">
        <v>239</v>
      </c>
      <c r="F164" s="166" t="s">
        <v>240</v>
      </c>
      <c r="G164" s="167" t="s">
        <v>174</v>
      </c>
      <c r="H164" s="168">
        <v>1</v>
      </c>
      <c r="I164" s="169"/>
      <c r="J164" s="170">
        <f>ROUND(I164*H164,2)</f>
        <v>0</v>
      </c>
      <c r="K164" s="166" t="s">
        <v>132</v>
      </c>
      <c r="L164" s="35"/>
      <c r="M164" s="171" t="s">
        <v>1</v>
      </c>
      <c r="N164" s="172" t="s">
        <v>39</v>
      </c>
      <c r="O164" s="73"/>
      <c r="P164" s="173">
        <f>O164*H164</f>
        <v>0</v>
      </c>
      <c r="Q164" s="173">
        <v>0.00075000000000000002</v>
      </c>
      <c r="R164" s="173">
        <f>Q164*H164</f>
        <v>0.00075000000000000002</v>
      </c>
      <c r="S164" s="173">
        <v>0</v>
      </c>
      <c r="T164" s="17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5" t="s">
        <v>133</v>
      </c>
      <c r="AT164" s="175" t="s">
        <v>128</v>
      </c>
      <c r="AU164" s="175" t="s">
        <v>84</v>
      </c>
      <c r="AY164" s="15" t="s">
        <v>125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5" t="s">
        <v>82</v>
      </c>
      <c r="BK164" s="176">
        <f>ROUND(I164*H164,2)</f>
        <v>0</v>
      </c>
      <c r="BL164" s="15" t="s">
        <v>133</v>
      </c>
      <c r="BM164" s="175" t="s">
        <v>241</v>
      </c>
    </row>
    <row r="165" s="2" customFormat="1" ht="55.5" customHeight="1">
      <c r="A165" s="34"/>
      <c r="B165" s="163"/>
      <c r="C165" s="164" t="s">
        <v>242</v>
      </c>
      <c r="D165" s="164" t="s">
        <v>128</v>
      </c>
      <c r="E165" s="165" t="s">
        <v>243</v>
      </c>
      <c r="F165" s="166" t="s">
        <v>244</v>
      </c>
      <c r="G165" s="167" t="s">
        <v>189</v>
      </c>
      <c r="H165" s="168">
        <v>1</v>
      </c>
      <c r="I165" s="169"/>
      <c r="J165" s="170">
        <f>ROUND(I165*H165,2)</f>
        <v>0</v>
      </c>
      <c r="K165" s="166" t="s">
        <v>132</v>
      </c>
      <c r="L165" s="35"/>
      <c r="M165" s="171" t="s">
        <v>1</v>
      </c>
      <c r="N165" s="172" t="s">
        <v>39</v>
      </c>
      <c r="O165" s="73"/>
      <c r="P165" s="173">
        <f>O165*H165</f>
        <v>0</v>
      </c>
      <c r="Q165" s="173">
        <v>0.0049800000000000001</v>
      </c>
      <c r="R165" s="173">
        <f>Q165*H165</f>
        <v>0.0049800000000000001</v>
      </c>
      <c r="S165" s="173">
        <v>0</v>
      </c>
      <c r="T165" s="17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5" t="s">
        <v>133</v>
      </c>
      <c r="AT165" s="175" t="s">
        <v>128</v>
      </c>
      <c r="AU165" s="175" t="s">
        <v>84</v>
      </c>
      <c r="AY165" s="15" t="s">
        <v>125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5" t="s">
        <v>82</v>
      </c>
      <c r="BK165" s="176">
        <f>ROUND(I165*H165,2)</f>
        <v>0</v>
      </c>
      <c r="BL165" s="15" t="s">
        <v>133</v>
      </c>
      <c r="BM165" s="175" t="s">
        <v>245</v>
      </c>
    </row>
    <row r="166" s="2" customFormat="1" ht="44.25" customHeight="1">
      <c r="A166" s="34"/>
      <c r="B166" s="163"/>
      <c r="C166" s="164" t="s">
        <v>246</v>
      </c>
      <c r="D166" s="164" t="s">
        <v>128</v>
      </c>
      <c r="E166" s="165" t="s">
        <v>247</v>
      </c>
      <c r="F166" s="166" t="s">
        <v>248</v>
      </c>
      <c r="G166" s="167" t="s">
        <v>163</v>
      </c>
      <c r="H166" s="187"/>
      <c r="I166" s="169"/>
      <c r="J166" s="170">
        <f>ROUND(I166*H166,2)</f>
        <v>0</v>
      </c>
      <c r="K166" s="166" t="s">
        <v>132</v>
      </c>
      <c r="L166" s="35"/>
      <c r="M166" s="171" t="s">
        <v>1</v>
      </c>
      <c r="N166" s="172" t="s">
        <v>39</v>
      </c>
      <c r="O166" s="73"/>
      <c r="P166" s="173">
        <f>O166*H166</f>
        <v>0</v>
      </c>
      <c r="Q166" s="173">
        <v>0</v>
      </c>
      <c r="R166" s="173">
        <f>Q166*H166</f>
        <v>0</v>
      </c>
      <c r="S166" s="173">
        <v>0</v>
      </c>
      <c r="T166" s="174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5" t="s">
        <v>133</v>
      </c>
      <c r="AT166" s="175" t="s">
        <v>128</v>
      </c>
      <c r="AU166" s="175" t="s">
        <v>84</v>
      </c>
      <c r="AY166" s="15" t="s">
        <v>125</v>
      </c>
      <c r="BE166" s="176">
        <f>IF(N166="základní",J166,0)</f>
        <v>0</v>
      </c>
      <c r="BF166" s="176">
        <f>IF(N166="snížená",J166,0)</f>
        <v>0</v>
      </c>
      <c r="BG166" s="176">
        <f>IF(N166="zákl. přenesená",J166,0)</f>
        <v>0</v>
      </c>
      <c r="BH166" s="176">
        <f>IF(N166="sníž. přenesená",J166,0)</f>
        <v>0</v>
      </c>
      <c r="BI166" s="176">
        <f>IF(N166="nulová",J166,0)</f>
        <v>0</v>
      </c>
      <c r="BJ166" s="15" t="s">
        <v>82</v>
      </c>
      <c r="BK166" s="176">
        <f>ROUND(I166*H166,2)</f>
        <v>0</v>
      </c>
      <c r="BL166" s="15" t="s">
        <v>133</v>
      </c>
      <c r="BM166" s="175" t="s">
        <v>249</v>
      </c>
    </row>
    <row r="167" s="12" customFormat="1" ht="22.8" customHeight="1">
      <c r="A167" s="12"/>
      <c r="B167" s="150"/>
      <c r="C167" s="12"/>
      <c r="D167" s="151" t="s">
        <v>73</v>
      </c>
      <c r="E167" s="161" t="s">
        <v>250</v>
      </c>
      <c r="F167" s="161" t="s">
        <v>251</v>
      </c>
      <c r="G167" s="12"/>
      <c r="H167" s="12"/>
      <c r="I167" s="153"/>
      <c r="J167" s="162">
        <f>BK167</f>
        <v>0</v>
      </c>
      <c r="K167" s="12"/>
      <c r="L167" s="150"/>
      <c r="M167" s="155"/>
      <c r="N167" s="156"/>
      <c r="O167" s="156"/>
      <c r="P167" s="157">
        <f>SUM(P168:P175)</f>
        <v>0</v>
      </c>
      <c r="Q167" s="156"/>
      <c r="R167" s="157">
        <f>SUM(R168:R175)</f>
        <v>0.39937999999999996</v>
      </c>
      <c r="S167" s="156"/>
      <c r="T167" s="158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1" t="s">
        <v>84</v>
      </c>
      <c r="AT167" s="159" t="s">
        <v>73</v>
      </c>
      <c r="AU167" s="159" t="s">
        <v>82</v>
      </c>
      <c r="AY167" s="151" t="s">
        <v>125</v>
      </c>
      <c r="BK167" s="160">
        <f>SUM(BK168:BK175)</f>
        <v>0</v>
      </c>
    </row>
    <row r="168" s="2" customFormat="1" ht="24.15" customHeight="1">
      <c r="A168" s="34"/>
      <c r="B168" s="163"/>
      <c r="C168" s="164" t="s">
        <v>252</v>
      </c>
      <c r="D168" s="164" t="s">
        <v>128</v>
      </c>
      <c r="E168" s="165" t="s">
        <v>253</v>
      </c>
      <c r="F168" s="166" t="s">
        <v>254</v>
      </c>
      <c r="G168" s="167" t="s">
        <v>131</v>
      </c>
      <c r="H168" s="168">
        <v>20</v>
      </c>
      <c r="I168" s="169"/>
      <c r="J168" s="170">
        <f>ROUND(I168*H168,2)</f>
        <v>0</v>
      </c>
      <c r="K168" s="166" t="s">
        <v>132</v>
      </c>
      <c r="L168" s="35"/>
      <c r="M168" s="171" t="s">
        <v>1</v>
      </c>
      <c r="N168" s="172" t="s">
        <v>39</v>
      </c>
      <c r="O168" s="73"/>
      <c r="P168" s="173">
        <f>O168*H168</f>
        <v>0</v>
      </c>
      <c r="Q168" s="173">
        <v>0.00038999999999999999</v>
      </c>
      <c r="R168" s="173">
        <f>Q168*H168</f>
        <v>0.0077999999999999996</v>
      </c>
      <c r="S168" s="173">
        <v>0</v>
      </c>
      <c r="T168" s="17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5" t="s">
        <v>133</v>
      </c>
      <c r="AT168" s="175" t="s">
        <v>128</v>
      </c>
      <c r="AU168" s="175" t="s">
        <v>84</v>
      </c>
      <c r="AY168" s="15" t="s">
        <v>125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5" t="s">
        <v>82</v>
      </c>
      <c r="BK168" s="176">
        <f>ROUND(I168*H168,2)</f>
        <v>0</v>
      </c>
      <c r="BL168" s="15" t="s">
        <v>133</v>
      </c>
      <c r="BM168" s="175" t="s">
        <v>255</v>
      </c>
    </row>
    <row r="169" s="2" customFormat="1" ht="24.15" customHeight="1">
      <c r="A169" s="34"/>
      <c r="B169" s="163"/>
      <c r="C169" s="164" t="s">
        <v>256</v>
      </c>
      <c r="D169" s="164" t="s">
        <v>128</v>
      </c>
      <c r="E169" s="165" t="s">
        <v>257</v>
      </c>
      <c r="F169" s="166" t="s">
        <v>258</v>
      </c>
      <c r="G169" s="167" t="s">
        <v>131</v>
      </c>
      <c r="H169" s="168">
        <v>38</v>
      </c>
      <c r="I169" s="169"/>
      <c r="J169" s="170">
        <f>ROUND(I169*H169,2)</f>
        <v>0</v>
      </c>
      <c r="K169" s="166" t="s">
        <v>132</v>
      </c>
      <c r="L169" s="35"/>
      <c r="M169" s="171" t="s">
        <v>1</v>
      </c>
      <c r="N169" s="172" t="s">
        <v>39</v>
      </c>
      <c r="O169" s="73"/>
      <c r="P169" s="173">
        <f>O169*H169</f>
        <v>0</v>
      </c>
      <c r="Q169" s="173">
        <v>0.00048000000000000001</v>
      </c>
      <c r="R169" s="173">
        <f>Q169*H169</f>
        <v>0.018239999999999999</v>
      </c>
      <c r="S169" s="173">
        <v>0</v>
      </c>
      <c r="T169" s="17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5" t="s">
        <v>133</v>
      </c>
      <c r="AT169" s="175" t="s">
        <v>128</v>
      </c>
      <c r="AU169" s="175" t="s">
        <v>84</v>
      </c>
      <c r="AY169" s="15" t="s">
        <v>125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5" t="s">
        <v>82</v>
      </c>
      <c r="BK169" s="176">
        <f>ROUND(I169*H169,2)</f>
        <v>0</v>
      </c>
      <c r="BL169" s="15" t="s">
        <v>133</v>
      </c>
      <c r="BM169" s="175" t="s">
        <v>259</v>
      </c>
    </row>
    <row r="170" s="2" customFormat="1" ht="24.15" customHeight="1">
      <c r="A170" s="34"/>
      <c r="B170" s="163"/>
      <c r="C170" s="164" t="s">
        <v>260</v>
      </c>
      <c r="D170" s="164" t="s">
        <v>128</v>
      </c>
      <c r="E170" s="165" t="s">
        <v>261</v>
      </c>
      <c r="F170" s="166" t="s">
        <v>262</v>
      </c>
      <c r="G170" s="167" t="s">
        <v>131</v>
      </c>
      <c r="H170" s="168">
        <v>16</v>
      </c>
      <c r="I170" s="169"/>
      <c r="J170" s="170">
        <f>ROUND(I170*H170,2)</f>
        <v>0</v>
      </c>
      <c r="K170" s="166" t="s">
        <v>132</v>
      </c>
      <c r="L170" s="35"/>
      <c r="M170" s="171" t="s">
        <v>1</v>
      </c>
      <c r="N170" s="172" t="s">
        <v>39</v>
      </c>
      <c r="O170" s="73"/>
      <c r="P170" s="173">
        <f>O170*H170</f>
        <v>0</v>
      </c>
      <c r="Q170" s="173">
        <v>0.00059000000000000003</v>
      </c>
      <c r="R170" s="173">
        <f>Q170*H170</f>
        <v>0.0094400000000000005</v>
      </c>
      <c r="S170" s="173">
        <v>0</v>
      </c>
      <c r="T170" s="17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5" t="s">
        <v>133</v>
      </c>
      <c r="AT170" s="175" t="s">
        <v>128</v>
      </c>
      <c r="AU170" s="175" t="s">
        <v>84</v>
      </c>
      <c r="AY170" s="15" t="s">
        <v>125</v>
      </c>
      <c r="BE170" s="176">
        <f>IF(N170="základní",J170,0)</f>
        <v>0</v>
      </c>
      <c r="BF170" s="176">
        <f>IF(N170="snížená",J170,0)</f>
        <v>0</v>
      </c>
      <c r="BG170" s="176">
        <f>IF(N170="zákl. přenesená",J170,0)</f>
        <v>0</v>
      </c>
      <c r="BH170" s="176">
        <f>IF(N170="sníž. přenesená",J170,0)</f>
        <v>0</v>
      </c>
      <c r="BI170" s="176">
        <f>IF(N170="nulová",J170,0)</f>
        <v>0</v>
      </c>
      <c r="BJ170" s="15" t="s">
        <v>82</v>
      </c>
      <c r="BK170" s="176">
        <f>ROUND(I170*H170,2)</f>
        <v>0</v>
      </c>
      <c r="BL170" s="15" t="s">
        <v>133</v>
      </c>
      <c r="BM170" s="175" t="s">
        <v>263</v>
      </c>
    </row>
    <row r="171" s="2" customFormat="1" ht="24.15" customHeight="1">
      <c r="A171" s="34"/>
      <c r="B171" s="163"/>
      <c r="C171" s="164" t="s">
        <v>264</v>
      </c>
      <c r="D171" s="164" t="s">
        <v>128</v>
      </c>
      <c r="E171" s="165" t="s">
        <v>265</v>
      </c>
      <c r="F171" s="166" t="s">
        <v>266</v>
      </c>
      <c r="G171" s="167" t="s">
        <v>131</v>
      </c>
      <c r="H171" s="168">
        <v>36</v>
      </c>
      <c r="I171" s="169"/>
      <c r="J171" s="170">
        <f>ROUND(I171*H171,2)</f>
        <v>0</v>
      </c>
      <c r="K171" s="166" t="s">
        <v>132</v>
      </c>
      <c r="L171" s="35"/>
      <c r="M171" s="171" t="s">
        <v>1</v>
      </c>
      <c r="N171" s="172" t="s">
        <v>39</v>
      </c>
      <c r="O171" s="73"/>
      <c r="P171" s="173">
        <f>O171*H171</f>
        <v>0</v>
      </c>
      <c r="Q171" s="173">
        <v>0.00075000000000000002</v>
      </c>
      <c r="R171" s="173">
        <f>Q171*H171</f>
        <v>0.027</v>
      </c>
      <c r="S171" s="173">
        <v>0</v>
      </c>
      <c r="T171" s="17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5" t="s">
        <v>133</v>
      </c>
      <c r="AT171" s="175" t="s">
        <v>128</v>
      </c>
      <c r="AU171" s="175" t="s">
        <v>84</v>
      </c>
      <c r="AY171" s="15" t="s">
        <v>125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5" t="s">
        <v>82</v>
      </c>
      <c r="BK171" s="176">
        <f>ROUND(I171*H171,2)</f>
        <v>0</v>
      </c>
      <c r="BL171" s="15" t="s">
        <v>133</v>
      </c>
      <c r="BM171" s="175" t="s">
        <v>267</v>
      </c>
    </row>
    <row r="172" s="2" customFormat="1" ht="24.15" customHeight="1">
      <c r="A172" s="34"/>
      <c r="B172" s="163"/>
      <c r="C172" s="164" t="s">
        <v>138</v>
      </c>
      <c r="D172" s="164" t="s">
        <v>128</v>
      </c>
      <c r="E172" s="165" t="s">
        <v>268</v>
      </c>
      <c r="F172" s="166" t="s">
        <v>269</v>
      </c>
      <c r="G172" s="167" t="s">
        <v>131</v>
      </c>
      <c r="H172" s="168">
        <v>44</v>
      </c>
      <c r="I172" s="169"/>
      <c r="J172" s="170">
        <f>ROUND(I172*H172,2)</f>
        <v>0</v>
      </c>
      <c r="K172" s="166" t="s">
        <v>132</v>
      </c>
      <c r="L172" s="35"/>
      <c r="M172" s="171" t="s">
        <v>1</v>
      </c>
      <c r="N172" s="172" t="s">
        <v>39</v>
      </c>
      <c r="O172" s="73"/>
      <c r="P172" s="173">
        <f>O172*H172</f>
        <v>0</v>
      </c>
      <c r="Q172" s="173">
        <v>0.0012899999999999999</v>
      </c>
      <c r="R172" s="173">
        <f>Q172*H172</f>
        <v>0.056759999999999998</v>
      </c>
      <c r="S172" s="173">
        <v>0</v>
      </c>
      <c r="T172" s="17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5" t="s">
        <v>133</v>
      </c>
      <c r="AT172" s="175" t="s">
        <v>128</v>
      </c>
      <c r="AU172" s="175" t="s">
        <v>84</v>
      </c>
      <c r="AY172" s="15" t="s">
        <v>125</v>
      </c>
      <c r="BE172" s="176">
        <f>IF(N172="základní",J172,0)</f>
        <v>0</v>
      </c>
      <c r="BF172" s="176">
        <f>IF(N172="snížená",J172,0)</f>
        <v>0</v>
      </c>
      <c r="BG172" s="176">
        <f>IF(N172="zákl. přenesená",J172,0)</f>
        <v>0</v>
      </c>
      <c r="BH172" s="176">
        <f>IF(N172="sníž. přenesená",J172,0)</f>
        <v>0</v>
      </c>
      <c r="BI172" s="176">
        <f>IF(N172="nulová",J172,0)</f>
        <v>0</v>
      </c>
      <c r="BJ172" s="15" t="s">
        <v>82</v>
      </c>
      <c r="BK172" s="176">
        <f>ROUND(I172*H172,2)</f>
        <v>0</v>
      </c>
      <c r="BL172" s="15" t="s">
        <v>133</v>
      </c>
      <c r="BM172" s="175" t="s">
        <v>270</v>
      </c>
    </row>
    <row r="173" s="2" customFormat="1" ht="24.15" customHeight="1">
      <c r="A173" s="34"/>
      <c r="B173" s="163"/>
      <c r="C173" s="164" t="s">
        <v>271</v>
      </c>
      <c r="D173" s="164" t="s">
        <v>128</v>
      </c>
      <c r="E173" s="165" t="s">
        <v>272</v>
      </c>
      <c r="F173" s="166" t="s">
        <v>273</v>
      </c>
      <c r="G173" s="167" t="s">
        <v>131</v>
      </c>
      <c r="H173" s="168">
        <v>174</v>
      </c>
      <c r="I173" s="169"/>
      <c r="J173" s="170">
        <f>ROUND(I173*H173,2)</f>
        <v>0</v>
      </c>
      <c r="K173" s="166" t="s">
        <v>132</v>
      </c>
      <c r="L173" s="35"/>
      <c r="M173" s="171" t="s">
        <v>1</v>
      </c>
      <c r="N173" s="172" t="s">
        <v>39</v>
      </c>
      <c r="O173" s="73"/>
      <c r="P173" s="173">
        <f>O173*H173</f>
        <v>0</v>
      </c>
      <c r="Q173" s="173">
        <v>0.0016100000000000001</v>
      </c>
      <c r="R173" s="173">
        <f>Q173*H173</f>
        <v>0.28014</v>
      </c>
      <c r="S173" s="173">
        <v>0</v>
      </c>
      <c r="T173" s="17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5" t="s">
        <v>133</v>
      </c>
      <c r="AT173" s="175" t="s">
        <v>128</v>
      </c>
      <c r="AU173" s="175" t="s">
        <v>84</v>
      </c>
      <c r="AY173" s="15" t="s">
        <v>125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5" t="s">
        <v>82</v>
      </c>
      <c r="BK173" s="176">
        <f>ROUND(I173*H173,2)</f>
        <v>0</v>
      </c>
      <c r="BL173" s="15" t="s">
        <v>133</v>
      </c>
      <c r="BM173" s="175" t="s">
        <v>274</v>
      </c>
    </row>
    <row r="174" s="2" customFormat="1" ht="24.15" customHeight="1">
      <c r="A174" s="34"/>
      <c r="B174" s="163"/>
      <c r="C174" s="164" t="s">
        <v>275</v>
      </c>
      <c r="D174" s="164" t="s">
        <v>128</v>
      </c>
      <c r="E174" s="165" t="s">
        <v>276</v>
      </c>
      <c r="F174" s="166" t="s">
        <v>277</v>
      </c>
      <c r="G174" s="167" t="s">
        <v>131</v>
      </c>
      <c r="H174" s="168">
        <v>328</v>
      </c>
      <c r="I174" s="169"/>
      <c r="J174" s="170">
        <f>ROUND(I174*H174,2)</f>
        <v>0</v>
      </c>
      <c r="K174" s="166" t="s">
        <v>132</v>
      </c>
      <c r="L174" s="35"/>
      <c r="M174" s="171" t="s">
        <v>1</v>
      </c>
      <c r="N174" s="172" t="s">
        <v>39</v>
      </c>
      <c r="O174" s="73"/>
      <c r="P174" s="173">
        <f>O174*H174</f>
        <v>0</v>
      </c>
      <c r="Q174" s="173">
        <v>0</v>
      </c>
      <c r="R174" s="173">
        <f>Q174*H174</f>
        <v>0</v>
      </c>
      <c r="S174" s="173">
        <v>0</v>
      </c>
      <c r="T174" s="17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5" t="s">
        <v>133</v>
      </c>
      <c r="AT174" s="175" t="s">
        <v>128</v>
      </c>
      <c r="AU174" s="175" t="s">
        <v>84</v>
      </c>
      <c r="AY174" s="15" t="s">
        <v>125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5" t="s">
        <v>82</v>
      </c>
      <c r="BK174" s="176">
        <f>ROUND(I174*H174,2)</f>
        <v>0</v>
      </c>
      <c r="BL174" s="15" t="s">
        <v>133</v>
      </c>
      <c r="BM174" s="175" t="s">
        <v>278</v>
      </c>
    </row>
    <row r="175" s="2" customFormat="1" ht="44.25" customHeight="1">
      <c r="A175" s="34"/>
      <c r="B175" s="163"/>
      <c r="C175" s="164" t="s">
        <v>279</v>
      </c>
      <c r="D175" s="164" t="s">
        <v>128</v>
      </c>
      <c r="E175" s="165" t="s">
        <v>280</v>
      </c>
      <c r="F175" s="166" t="s">
        <v>281</v>
      </c>
      <c r="G175" s="167" t="s">
        <v>163</v>
      </c>
      <c r="H175" s="187"/>
      <c r="I175" s="169"/>
      <c r="J175" s="170">
        <f>ROUND(I175*H175,2)</f>
        <v>0</v>
      </c>
      <c r="K175" s="166" t="s">
        <v>132</v>
      </c>
      <c r="L175" s="35"/>
      <c r="M175" s="171" t="s">
        <v>1</v>
      </c>
      <c r="N175" s="172" t="s">
        <v>39</v>
      </c>
      <c r="O175" s="73"/>
      <c r="P175" s="173">
        <f>O175*H175</f>
        <v>0</v>
      </c>
      <c r="Q175" s="173">
        <v>0</v>
      </c>
      <c r="R175" s="173">
        <f>Q175*H175</f>
        <v>0</v>
      </c>
      <c r="S175" s="173">
        <v>0</v>
      </c>
      <c r="T175" s="17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5" t="s">
        <v>133</v>
      </c>
      <c r="AT175" s="175" t="s">
        <v>128</v>
      </c>
      <c r="AU175" s="175" t="s">
        <v>84</v>
      </c>
      <c r="AY175" s="15" t="s">
        <v>125</v>
      </c>
      <c r="BE175" s="176">
        <f>IF(N175="základní",J175,0)</f>
        <v>0</v>
      </c>
      <c r="BF175" s="176">
        <f>IF(N175="snížená",J175,0)</f>
        <v>0</v>
      </c>
      <c r="BG175" s="176">
        <f>IF(N175="zákl. přenesená",J175,0)</f>
        <v>0</v>
      </c>
      <c r="BH175" s="176">
        <f>IF(N175="sníž. přenesená",J175,0)</f>
        <v>0</v>
      </c>
      <c r="BI175" s="176">
        <f>IF(N175="nulová",J175,0)</f>
        <v>0</v>
      </c>
      <c r="BJ175" s="15" t="s">
        <v>82</v>
      </c>
      <c r="BK175" s="176">
        <f>ROUND(I175*H175,2)</f>
        <v>0</v>
      </c>
      <c r="BL175" s="15" t="s">
        <v>133</v>
      </c>
      <c r="BM175" s="175" t="s">
        <v>282</v>
      </c>
    </row>
    <row r="176" s="12" customFormat="1" ht="22.8" customHeight="1">
      <c r="A176" s="12"/>
      <c r="B176" s="150"/>
      <c r="C176" s="12"/>
      <c r="D176" s="151" t="s">
        <v>73</v>
      </c>
      <c r="E176" s="161" t="s">
        <v>283</v>
      </c>
      <c r="F176" s="161" t="s">
        <v>284</v>
      </c>
      <c r="G176" s="12"/>
      <c r="H176" s="12"/>
      <c r="I176" s="153"/>
      <c r="J176" s="162">
        <f>BK176</f>
        <v>0</v>
      </c>
      <c r="K176" s="12"/>
      <c r="L176" s="150"/>
      <c r="M176" s="155"/>
      <c r="N176" s="156"/>
      <c r="O176" s="156"/>
      <c r="P176" s="157">
        <f>SUM(P177:P192)</f>
        <v>0</v>
      </c>
      <c r="Q176" s="156"/>
      <c r="R176" s="157">
        <f>SUM(R177:R192)</f>
        <v>0.046380000000000005</v>
      </c>
      <c r="S176" s="156"/>
      <c r="T176" s="158">
        <f>SUM(T177:T192)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1" t="s">
        <v>84</v>
      </c>
      <c r="AT176" s="159" t="s">
        <v>73</v>
      </c>
      <c r="AU176" s="159" t="s">
        <v>82</v>
      </c>
      <c r="AY176" s="151" t="s">
        <v>125</v>
      </c>
      <c r="BK176" s="160">
        <f>SUM(BK177:BK192)</f>
        <v>0</v>
      </c>
    </row>
    <row r="177" s="2" customFormat="1" ht="16.5" customHeight="1">
      <c r="A177" s="34"/>
      <c r="B177" s="163"/>
      <c r="C177" s="164" t="s">
        <v>285</v>
      </c>
      <c r="D177" s="164" t="s">
        <v>128</v>
      </c>
      <c r="E177" s="165" t="s">
        <v>286</v>
      </c>
      <c r="F177" s="166" t="s">
        <v>287</v>
      </c>
      <c r="G177" s="167" t="s">
        <v>174</v>
      </c>
      <c r="H177" s="168">
        <v>1</v>
      </c>
      <c r="I177" s="169"/>
      <c r="J177" s="170">
        <f>ROUND(I177*H177,2)</f>
        <v>0</v>
      </c>
      <c r="K177" s="166" t="s">
        <v>1</v>
      </c>
      <c r="L177" s="35"/>
      <c r="M177" s="171" t="s">
        <v>1</v>
      </c>
      <c r="N177" s="172" t="s">
        <v>39</v>
      </c>
      <c r="O177" s="73"/>
      <c r="P177" s="173">
        <f>O177*H177</f>
        <v>0</v>
      </c>
      <c r="Q177" s="173">
        <v>0.00024000000000000001</v>
      </c>
      <c r="R177" s="173">
        <f>Q177*H177</f>
        <v>0.00024000000000000001</v>
      </c>
      <c r="S177" s="173">
        <v>0</v>
      </c>
      <c r="T177" s="17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5" t="s">
        <v>133</v>
      </c>
      <c r="AT177" s="175" t="s">
        <v>128</v>
      </c>
      <c r="AU177" s="175" t="s">
        <v>84</v>
      </c>
      <c r="AY177" s="15" t="s">
        <v>125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5" t="s">
        <v>82</v>
      </c>
      <c r="BK177" s="176">
        <f>ROUND(I177*H177,2)</f>
        <v>0</v>
      </c>
      <c r="BL177" s="15" t="s">
        <v>133</v>
      </c>
      <c r="BM177" s="175" t="s">
        <v>288</v>
      </c>
    </row>
    <row r="178" s="2" customFormat="1" ht="33" customHeight="1">
      <c r="A178" s="34"/>
      <c r="B178" s="163"/>
      <c r="C178" s="164" t="s">
        <v>289</v>
      </c>
      <c r="D178" s="164" t="s">
        <v>128</v>
      </c>
      <c r="E178" s="165" t="s">
        <v>290</v>
      </c>
      <c r="F178" s="166" t="s">
        <v>291</v>
      </c>
      <c r="G178" s="167" t="s">
        <v>174</v>
      </c>
      <c r="H178" s="168">
        <v>2</v>
      </c>
      <c r="I178" s="169"/>
      <c r="J178" s="170">
        <f>ROUND(I178*H178,2)</f>
        <v>0</v>
      </c>
      <c r="K178" s="166" t="s">
        <v>132</v>
      </c>
      <c r="L178" s="35"/>
      <c r="M178" s="171" t="s">
        <v>1</v>
      </c>
      <c r="N178" s="172" t="s">
        <v>39</v>
      </c>
      <c r="O178" s="73"/>
      <c r="P178" s="173">
        <f>O178*H178</f>
        <v>0</v>
      </c>
      <c r="Q178" s="173">
        <v>0.00025999999999999998</v>
      </c>
      <c r="R178" s="173">
        <f>Q178*H178</f>
        <v>0.00051999999999999995</v>
      </c>
      <c r="S178" s="173">
        <v>0</v>
      </c>
      <c r="T178" s="17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5" t="s">
        <v>133</v>
      </c>
      <c r="AT178" s="175" t="s">
        <v>128</v>
      </c>
      <c r="AU178" s="175" t="s">
        <v>84</v>
      </c>
      <c r="AY178" s="15" t="s">
        <v>125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5" t="s">
        <v>82</v>
      </c>
      <c r="BK178" s="176">
        <f>ROUND(I178*H178,2)</f>
        <v>0</v>
      </c>
      <c r="BL178" s="15" t="s">
        <v>133</v>
      </c>
      <c r="BM178" s="175" t="s">
        <v>292</v>
      </c>
    </row>
    <row r="179" s="2" customFormat="1" ht="37.8" customHeight="1">
      <c r="A179" s="34"/>
      <c r="B179" s="163"/>
      <c r="C179" s="164" t="s">
        <v>293</v>
      </c>
      <c r="D179" s="164" t="s">
        <v>128</v>
      </c>
      <c r="E179" s="165" t="s">
        <v>294</v>
      </c>
      <c r="F179" s="166" t="s">
        <v>295</v>
      </c>
      <c r="G179" s="167" t="s">
        <v>174</v>
      </c>
      <c r="H179" s="168">
        <v>29</v>
      </c>
      <c r="I179" s="169"/>
      <c r="J179" s="170">
        <f>ROUND(I179*H179,2)</f>
        <v>0</v>
      </c>
      <c r="K179" s="166" t="s">
        <v>1</v>
      </c>
      <c r="L179" s="35"/>
      <c r="M179" s="171" t="s">
        <v>1</v>
      </c>
      <c r="N179" s="172" t="s">
        <v>39</v>
      </c>
      <c r="O179" s="73"/>
      <c r="P179" s="173">
        <f>O179*H179</f>
        <v>0</v>
      </c>
      <c r="Q179" s="173">
        <v>0.00013999999999999999</v>
      </c>
      <c r="R179" s="173">
        <f>Q179*H179</f>
        <v>0.0040599999999999994</v>
      </c>
      <c r="S179" s="173">
        <v>0</v>
      </c>
      <c r="T179" s="17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5" t="s">
        <v>133</v>
      </c>
      <c r="AT179" s="175" t="s">
        <v>128</v>
      </c>
      <c r="AU179" s="175" t="s">
        <v>84</v>
      </c>
      <c r="AY179" s="15" t="s">
        <v>125</v>
      </c>
      <c r="BE179" s="176">
        <f>IF(N179="základní",J179,0)</f>
        <v>0</v>
      </c>
      <c r="BF179" s="176">
        <f>IF(N179="snížená",J179,0)</f>
        <v>0</v>
      </c>
      <c r="BG179" s="176">
        <f>IF(N179="zákl. přenesená",J179,0)</f>
        <v>0</v>
      </c>
      <c r="BH179" s="176">
        <f>IF(N179="sníž. přenesená",J179,0)</f>
        <v>0</v>
      </c>
      <c r="BI179" s="176">
        <f>IF(N179="nulová",J179,0)</f>
        <v>0</v>
      </c>
      <c r="BJ179" s="15" t="s">
        <v>82</v>
      </c>
      <c r="BK179" s="176">
        <f>ROUND(I179*H179,2)</f>
        <v>0</v>
      </c>
      <c r="BL179" s="15" t="s">
        <v>133</v>
      </c>
      <c r="BM179" s="175" t="s">
        <v>296</v>
      </c>
    </row>
    <row r="180" s="2" customFormat="1" ht="21.75" customHeight="1">
      <c r="A180" s="34"/>
      <c r="B180" s="163"/>
      <c r="C180" s="164" t="s">
        <v>297</v>
      </c>
      <c r="D180" s="164" t="s">
        <v>128</v>
      </c>
      <c r="E180" s="165" t="s">
        <v>298</v>
      </c>
      <c r="F180" s="166" t="s">
        <v>299</v>
      </c>
      <c r="G180" s="167" t="s">
        <v>174</v>
      </c>
      <c r="H180" s="168">
        <v>8</v>
      </c>
      <c r="I180" s="169"/>
      <c r="J180" s="170">
        <f>ROUND(I180*H180,2)</f>
        <v>0</v>
      </c>
      <c r="K180" s="166" t="s">
        <v>132</v>
      </c>
      <c r="L180" s="35"/>
      <c r="M180" s="171" t="s">
        <v>1</v>
      </c>
      <c r="N180" s="172" t="s">
        <v>39</v>
      </c>
      <c r="O180" s="73"/>
      <c r="P180" s="173">
        <f>O180*H180</f>
        <v>0</v>
      </c>
      <c r="Q180" s="173">
        <v>0.00019000000000000001</v>
      </c>
      <c r="R180" s="173">
        <f>Q180*H180</f>
        <v>0.0015200000000000001</v>
      </c>
      <c r="S180" s="173">
        <v>0</v>
      </c>
      <c r="T180" s="174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5" t="s">
        <v>133</v>
      </c>
      <c r="AT180" s="175" t="s">
        <v>128</v>
      </c>
      <c r="AU180" s="175" t="s">
        <v>84</v>
      </c>
      <c r="AY180" s="15" t="s">
        <v>125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5" t="s">
        <v>82</v>
      </c>
      <c r="BK180" s="176">
        <f>ROUND(I180*H180,2)</f>
        <v>0</v>
      </c>
      <c r="BL180" s="15" t="s">
        <v>133</v>
      </c>
      <c r="BM180" s="175" t="s">
        <v>300</v>
      </c>
    </row>
    <row r="181" s="2" customFormat="1" ht="21.75" customHeight="1">
      <c r="A181" s="34"/>
      <c r="B181" s="163"/>
      <c r="C181" s="164" t="s">
        <v>301</v>
      </c>
      <c r="D181" s="164" t="s">
        <v>128</v>
      </c>
      <c r="E181" s="165" t="s">
        <v>302</v>
      </c>
      <c r="F181" s="166" t="s">
        <v>303</v>
      </c>
      <c r="G181" s="167" t="s">
        <v>174</v>
      </c>
      <c r="H181" s="168">
        <v>50</v>
      </c>
      <c r="I181" s="169"/>
      <c r="J181" s="170">
        <f>ROUND(I181*H181,2)</f>
        <v>0</v>
      </c>
      <c r="K181" s="166" t="s">
        <v>132</v>
      </c>
      <c r="L181" s="35"/>
      <c r="M181" s="171" t="s">
        <v>1</v>
      </c>
      <c r="N181" s="172" t="s">
        <v>39</v>
      </c>
      <c r="O181" s="73"/>
      <c r="P181" s="173">
        <f>O181*H181</f>
        <v>0</v>
      </c>
      <c r="Q181" s="173">
        <v>0.00025000000000000001</v>
      </c>
      <c r="R181" s="173">
        <f>Q181*H181</f>
        <v>0.012500000000000001</v>
      </c>
      <c r="S181" s="173">
        <v>0</v>
      </c>
      <c r="T181" s="17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5" t="s">
        <v>133</v>
      </c>
      <c r="AT181" s="175" t="s">
        <v>128</v>
      </c>
      <c r="AU181" s="175" t="s">
        <v>84</v>
      </c>
      <c r="AY181" s="15" t="s">
        <v>125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5" t="s">
        <v>82</v>
      </c>
      <c r="BK181" s="176">
        <f>ROUND(I181*H181,2)</f>
        <v>0</v>
      </c>
      <c r="BL181" s="15" t="s">
        <v>133</v>
      </c>
      <c r="BM181" s="175" t="s">
        <v>304</v>
      </c>
    </row>
    <row r="182" s="2" customFormat="1" ht="33" customHeight="1">
      <c r="A182" s="34"/>
      <c r="B182" s="163"/>
      <c r="C182" s="164" t="s">
        <v>305</v>
      </c>
      <c r="D182" s="164" t="s">
        <v>128</v>
      </c>
      <c r="E182" s="165" t="s">
        <v>306</v>
      </c>
      <c r="F182" s="166" t="s">
        <v>307</v>
      </c>
      <c r="G182" s="167" t="s">
        <v>174</v>
      </c>
      <c r="H182" s="168">
        <v>26</v>
      </c>
      <c r="I182" s="169"/>
      <c r="J182" s="170">
        <f>ROUND(I182*H182,2)</f>
        <v>0</v>
      </c>
      <c r="K182" s="166" t="s">
        <v>132</v>
      </c>
      <c r="L182" s="35"/>
      <c r="M182" s="171" t="s">
        <v>1</v>
      </c>
      <c r="N182" s="172" t="s">
        <v>39</v>
      </c>
      <c r="O182" s="73"/>
      <c r="P182" s="173">
        <f>O182*H182</f>
        <v>0</v>
      </c>
      <c r="Q182" s="173">
        <v>0.00069999999999999999</v>
      </c>
      <c r="R182" s="173">
        <f>Q182*H182</f>
        <v>0.018200000000000001</v>
      </c>
      <c r="S182" s="173">
        <v>0</v>
      </c>
      <c r="T182" s="17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5" t="s">
        <v>133</v>
      </c>
      <c r="AT182" s="175" t="s">
        <v>128</v>
      </c>
      <c r="AU182" s="175" t="s">
        <v>84</v>
      </c>
      <c r="AY182" s="15" t="s">
        <v>125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5" t="s">
        <v>82</v>
      </c>
      <c r="BK182" s="176">
        <f>ROUND(I182*H182,2)</f>
        <v>0</v>
      </c>
      <c r="BL182" s="15" t="s">
        <v>133</v>
      </c>
      <c r="BM182" s="175" t="s">
        <v>308</v>
      </c>
    </row>
    <row r="183" s="2" customFormat="1" ht="33" customHeight="1">
      <c r="A183" s="34"/>
      <c r="B183" s="163"/>
      <c r="C183" s="164" t="s">
        <v>309</v>
      </c>
      <c r="D183" s="164" t="s">
        <v>128</v>
      </c>
      <c r="E183" s="165" t="s">
        <v>310</v>
      </c>
      <c r="F183" s="166" t="s">
        <v>311</v>
      </c>
      <c r="G183" s="167" t="s">
        <v>174</v>
      </c>
      <c r="H183" s="168">
        <v>1</v>
      </c>
      <c r="I183" s="169"/>
      <c r="J183" s="170">
        <f>ROUND(I183*H183,2)</f>
        <v>0</v>
      </c>
      <c r="K183" s="166" t="s">
        <v>132</v>
      </c>
      <c r="L183" s="35"/>
      <c r="M183" s="171" t="s">
        <v>1</v>
      </c>
      <c r="N183" s="172" t="s">
        <v>39</v>
      </c>
      <c r="O183" s="73"/>
      <c r="P183" s="173">
        <f>O183*H183</f>
        <v>0</v>
      </c>
      <c r="Q183" s="173">
        <v>0.00085999999999999998</v>
      </c>
      <c r="R183" s="173">
        <f>Q183*H183</f>
        <v>0.00085999999999999998</v>
      </c>
      <c r="S183" s="173">
        <v>0</v>
      </c>
      <c r="T183" s="17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5" t="s">
        <v>133</v>
      </c>
      <c r="AT183" s="175" t="s">
        <v>128</v>
      </c>
      <c r="AU183" s="175" t="s">
        <v>84</v>
      </c>
      <c r="AY183" s="15" t="s">
        <v>125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5" t="s">
        <v>82</v>
      </c>
      <c r="BK183" s="176">
        <f>ROUND(I183*H183,2)</f>
        <v>0</v>
      </c>
      <c r="BL183" s="15" t="s">
        <v>133</v>
      </c>
      <c r="BM183" s="175" t="s">
        <v>312</v>
      </c>
    </row>
    <row r="184" s="2" customFormat="1" ht="24.15" customHeight="1">
      <c r="A184" s="34"/>
      <c r="B184" s="163"/>
      <c r="C184" s="164" t="s">
        <v>313</v>
      </c>
      <c r="D184" s="164" t="s">
        <v>128</v>
      </c>
      <c r="E184" s="165" t="s">
        <v>314</v>
      </c>
      <c r="F184" s="166" t="s">
        <v>315</v>
      </c>
      <c r="G184" s="167" t="s">
        <v>174</v>
      </c>
      <c r="H184" s="168">
        <v>2</v>
      </c>
      <c r="I184" s="169"/>
      <c r="J184" s="170">
        <f>ROUND(I184*H184,2)</f>
        <v>0</v>
      </c>
      <c r="K184" s="166" t="s">
        <v>132</v>
      </c>
      <c r="L184" s="35"/>
      <c r="M184" s="171" t="s">
        <v>1</v>
      </c>
      <c r="N184" s="172" t="s">
        <v>39</v>
      </c>
      <c r="O184" s="73"/>
      <c r="P184" s="173">
        <f>O184*H184</f>
        <v>0</v>
      </c>
      <c r="Q184" s="173">
        <v>0.00027</v>
      </c>
      <c r="R184" s="173">
        <f>Q184*H184</f>
        <v>0.00054000000000000001</v>
      </c>
      <c r="S184" s="173">
        <v>0</v>
      </c>
      <c r="T184" s="17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5" t="s">
        <v>133</v>
      </c>
      <c r="AT184" s="175" t="s">
        <v>128</v>
      </c>
      <c r="AU184" s="175" t="s">
        <v>84</v>
      </c>
      <c r="AY184" s="15" t="s">
        <v>125</v>
      </c>
      <c r="BE184" s="176">
        <f>IF(N184="základní",J184,0)</f>
        <v>0</v>
      </c>
      <c r="BF184" s="176">
        <f>IF(N184="snížená",J184,0)</f>
        <v>0</v>
      </c>
      <c r="BG184" s="176">
        <f>IF(N184="zákl. přenesená",J184,0)</f>
        <v>0</v>
      </c>
      <c r="BH184" s="176">
        <f>IF(N184="sníž. přenesená",J184,0)</f>
        <v>0</v>
      </c>
      <c r="BI184" s="176">
        <f>IF(N184="nulová",J184,0)</f>
        <v>0</v>
      </c>
      <c r="BJ184" s="15" t="s">
        <v>82</v>
      </c>
      <c r="BK184" s="176">
        <f>ROUND(I184*H184,2)</f>
        <v>0</v>
      </c>
      <c r="BL184" s="15" t="s">
        <v>133</v>
      </c>
      <c r="BM184" s="175" t="s">
        <v>316</v>
      </c>
    </row>
    <row r="185" s="2" customFormat="1" ht="24.15" customHeight="1">
      <c r="A185" s="34"/>
      <c r="B185" s="163"/>
      <c r="C185" s="164" t="s">
        <v>317</v>
      </c>
      <c r="D185" s="164" t="s">
        <v>128</v>
      </c>
      <c r="E185" s="165" t="s">
        <v>318</v>
      </c>
      <c r="F185" s="166" t="s">
        <v>319</v>
      </c>
      <c r="G185" s="167" t="s">
        <v>174</v>
      </c>
      <c r="H185" s="168">
        <v>4</v>
      </c>
      <c r="I185" s="169"/>
      <c r="J185" s="170">
        <f>ROUND(I185*H185,2)</f>
        <v>0</v>
      </c>
      <c r="K185" s="166" t="s">
        <v>132</v>
      </c>
      <c r="L185" s="35"/>
      <c r="M185" s="171" t="s">
        <v>1</v>
      </c>
      <c r="N185" s="172" t="s">
        <v>39</v>
      </c>
      <c r="O185" s="73"/>
      <c r="P185" s="173">
        <f>O185*H185</f>
        <v>0</v>
      </c>
      <c r="Q185" s="173">
        <v>0.00022000000000000001</v>
      </c>
      <c r="R185" s="173">
        <f>Q185*H185</f>
        <v>0.00088000000000000003</v>
      </c>
      <c r="S185" s="173">
        <v>0</v>
      </c>
      <c r="T185" s="17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5" t="s">
        <v>133</v>
      </c>
      <c r="AT185" s="175" t="s">
        <v>128</v>
      </c>
      <c r="AU185" s="175" t="s">
        <v>84</v>
      </c>
      <c r="AY185" s="15" t="s">
        <v>125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5" t="s">
        <v>82</v>
      </c>
      <c r="BK185" s="176">
        <f>ROUND(I185*H185,2)</f>
        <v>0</v>
      </c>
      <c r="BL185" s="15" t="s">
        <v>133</v>
      </c>
      <c r="BM185" s="175" t="s">
        <v>320</v>
      </c>
    </row>
    <row r="186" s="2" customFormat="1" ht="24.15" customHeight="1">
      <c r="A186" s="34"/>
      <c r="B186" s="163"/>
      <c r="C186" s="164" t="s">
        <v>321</v>
      </c>
      <c r="D186" s="164" t="s">
        <v>128</v>
      </c>
      <c r="E186" s="165" t="s">
        <v>322</v>
      </c>
      <c r="F186" s="166" t="s">
        <v>323</v>
      </c>
      <c r="G186" s="167" t="s">
        <v>174</v>
      </c>
      <c r="H186" s="168">
        <v>1</v>
      </c>
      <c r="I186" s="169"/>
      <c r="J186" s="170">
        <f>ROUND(I186*H186,2)</f>
        <v>0</v>
      </c>
      <c r="K186" s="166" t="s">
        <v>132</v>
      </c>
      <c r="L186" s="35"/>
      <c r="M186" s="171" t="s">
        <v>1</v>
      </c>
      <c r="N186" s="172" t="s">
        <v>39</v>
      </c>
      <c r="O186" s="73"/>
      <c r="P186" s="173">
        <f>O186*H186</f>
        <v>0</v>
      </c>
      <c r="Q186" s="173">
        <v>0.00050000000000000001</v>
      </c>
      <c r="R186" s="173">
        <f>Q186*H186</f>
        <v>0.00050000000000000001</v>
      </c>
      <c r="S186" s="173">
        <v>0</v>
      </c>
      <c r="T186" s="17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5" t="s">
        <v>133</v>
      </c>
      <c r="AT186" s="175" t="s">
        <v>128</v>
      </c>
      <c r="AU186" s="175" t="s">
        <v>84</v>
      </c>
      <c r="AY186" s="15" t="s">
        <v>125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5" t="s">
        <v>82</v>
      </c>
      <c r="BK186" s="176">
        <f>ROUND(I186*H186,2)</f>
        <v>0</v>
      </c>
      <c r="BL186" s="15" t="s">
        <v>133</v>
      </c>
      <c r="BM186" s="175" t="s">
        <v>324</v>
      </c>
    </row>
    <row r="187" s="2" customFormat="1" ht="24.15" customHeight="1">
      <c r="A187" s="34"/>
      <c r="B187" s="163"/>
      <c r="C187" s="164" t="s">
        <v>325</v>
      </c>
      <c r="D187" s="164" t="s">
        <v>128</v>
      </c>
      <c r="E187" s="165" t="s">
        <v>326</v>
      </c>
      <c r="F187" s="166" t="s">
        <v>327</v>
      </c>
      <c r="G187" s="167" t="s">
        <v>174</v>
      </c>
      <c r="H187" s="168">
        <v>2</v>
      </c>
      <c r="I187" s="169"/>
      <c r="J187" s="170">
        <f>ROUND(I187*H187,2)</f>
        <v>0</v>
      </c>
      <c r="K187" s="166" t="s">
        <v>132</v>
      </c>
      <c r="L187" s="35"/>
      <c r="M187" s="171" t="s">
        <v>1</v>
      </c>
      <c r="N187" s="172" t="s">
        <v>39</v>
      </c>
      <c r="O187" s="73"/>
      <c r="P187" s="173">
        <f>O187*H187</f>
        <v>0</v>
      </c>
      <c r="Q187" s="173">
        <v>0.00069999999999999999</v>
      </c>
      <c r="R187" s="173">
        <f>Q187*H187</f>
        <v>0.0014</v>
      </c>
      <c r="S187" s="173">
        <v>0</v>
      </c>
      <c r="T187" s="174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5" t="s">
        <v>133</v>
      </c>
      <c r="AT187" s="175" t="s">
        <v>128</v>
      </c>
      <c r="AU187" s="175" t="s">
        <v>84</v>
      </c>
      <c r="AY187" s="15" t="s">
        <v>125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5" t="s">
        <v>82</v>
      </c>
      <c r="BK187" s="176">
        <f>ROUND(I187*H187,2)</f>
        <v>0</v>
      </c>
      <c r="BL187" s="15" t="s">
        <v>133</v>
      </c>
      <c r="BM187" s="175" t="s">
        <v>328</v>
      </c>
    </row>
    <row r="188" s="2" customFormat="1" ht="33" customHeight="1">
      <c r="A188" s="34"/>
      <c r="B188" s="163"/>
      <c r="C188" s="164" t="s">
        <v>329</v>
      </c>
      <c r="D188" s="164" t="s">
        <v>128</v>
      </c>
      <c r="E188" s="165" t="s">
        <v>330</v>
      </c>
      <c r="F188" s="166" t="s">
        <v>331</v>
      </c>
      <c r="G188" s="167" t="s">
        <v>174</v>
      </c>
      <c r="H188" s="168">
        <v>1</v>
      </c>
      <c r="I188" s="169"/>
      <c r="J188" s="170">
        <f>ROUND(I188*H188,2)</f>
        <v>0</v>
      </c>
      <c r="K188" s="166" t="s">
        <v>1</v>
      </c>
      <c r="L188" s="35"/>
      <c r="M188" s="171" t="s">
        <v>1</v>
      </c>
      <c r="N188" s="172" t="s">
        <v>39</v>
      </c>
      <c r="O188" s="73"/>
      <c r="P188" s="173">
        <f>O188*H188</f>
        <v>0</v>
      </c>
      <c r="Q188" s="173">
        <v>0.00182</v>
      </c>
      <c r="R188" s="173">
        <f>Q188*H188</f>
        <v>0.00182</v>
      </c>
      <c r="S188" s="173">
        <v>0</v>
      </c>
      <c r="T188" s="17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5" t="s">
        <v>133</v>
      </c>
      <c r="AT188" s="175" t="s">
        <v>128</v>
      </c>
      <c r="AU188" s="175" t="s">
        <v>84</v>
      </c>
      <c r="AY188" s="15" t="s">
        <v>125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5" t="s">
        <v>82</v>
      </c>
      <c r="BK188" s="176">
        <f>ROUND(I188*H188,2)</f>
        <v>0</v>
      </c>
      <c r="BL188" s="15" t="s">
        <v>133</v>
      </c>
      <c r="BM188" s="175" t="s">
        <v>332</v>
      </c>
    </row>
    <row r="189" s="2" customFormat="1" ht="37.8" customHeight="1">
      <c r="A189" s="34"/>
      <c r="B189" s="163"/>
      <c r="C189" s="164" t="s">
        <v>333</v>
      </c>
      <c r="D189" s="164" t="s">
        <v>128</v>
      </c>
      <c r="E189" s="165" t="s">
        <v>334</v>
      </c>
      <c r="F189" s="166" t="s">
        <v>335</v>
      </c>
      <c r="G189" s="167" t="s">
        <v>174</v>
      </c>
      <c r="H189" s="168">
        <v>2</v>
      </c>
      <c r="I189" s="169"/>
      <c r="J189" s="170">
        <f>ROUND(I189*H189,2)</f>
        <v>0</v>
      </c>
      <c r="K189" s="166" t="s">
        <v>132</v>
      </c>
      <c r="L189" s="35"/>
      <c r="M189" s="171" t="s">
        <v>1</v>
      </c>
      <c r="N189" s="172" t="s">
        <v>39</v>
      </c>
      <c r="O189" s="73"/>
      <c r="P189" s="173">
        <f>O189*H189</f>
        <v>0</v>
      </c>
      <c r="Q189" s="173">
        <v>0.00055999999999999995</v>
      </c>
      <c r="R189" s="173">
        <f>Q189*H189</f>
        <v>0.0011199999999999999</v>
      </c>
      <c r="S189" s="173">
        <v>0</v>
      </c>
      <c r="T189" s="17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5" t="s">
        <v>133</v>
      </c>
      <c r="AT189" s="175" t="s">
        <v>128</v>
      </c>
      <c r="AU189" s="175" t="s">
        <v>84</v>
      </c>
      <c r="AY189" s="15" t="s">
        <v>125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5" t="s">
        <v>82</v>
      </c>
      <c r="BK189" s="176">
        <f>ROUND(I189*H189,2)</f>
        <v>0</v>
      </c>
      <c r="BL189" s="15" t="s">
        <v>133</v>
      </c>
      <c r="BM189" s="175" t="s">
        <v>336</v>
      </c>
    </row>
    <row r="190" s="2" customFormat="1" ht="33" customHeight="1">
      <c r="A190" s="34"/>
      <c r="B190" s="163"/>
      <c r="C190" s="164" t="s">
        <v>337</v>
      </c>
      <c r="D190" s="164" t="s">
        <v>128</v>
      </c>
      <c r="E190" s="165" t="s">
        <v>338</v>
      </c>
      <c r="F190" s="166" t="s">
        <v>339</v>
      </c>
      <c r="G190" s="167" t="s">
        <v>174</v>
      </c>
      <c r="H190" s="168">
        <v>1</v>
      </c>
      <c r="I190" s="169"/>
      <c r="J190" s="170">
        <f>ROUND(I190*H190,2)</f>
        <v>0</v>
      </c>
      <c r="K190" s="166" t="s">
        <v>1</v>
      </c>
      <c r="L190" s="35"/>
      <c r="M190" s="171" t="s">
        <v>1</v>
      </c>
      <c r="N190" s="172" t="s">
        <v>39</v>
      </c>
      <c r="O190" s="73"/>
      <c r="P190" s="173">
        <f>O190*H190</f>
        <v>0</v>
      </c>
      <c r="Q190" s="173">
        <v>0.00147</v>
      </c>
      <c r="R190" s="173">
        <f>Q190*H190</f>
        <v>0.00147</v>
      </c>
      <c r="S190" s="173">
        <v>0</v>
      </c>
      <c r="T190" s="174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5" t="s">
        <v>133</v>
      </c>
      <c r="AT190" s="175" t="s">
        <v>128</v>
      </c>
      <c r="AU190" s="175" t="s">
        <v>84</v>
      </c>
      <c r="AY190" s="15" t="s">
        <v>125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5" t="s">
        <v>82</v>
      </c>
      <c r="BK190" s="176">
        <f>ROUND(I190*H190,2)</f>
        <v>0</v>
      </c>
      <c r="BL190" s="15" t="s">
        <v>133</v>
      </c>
      <c r="BM190" s="175" t="s">
        <v>340</v>
      </c>
    </row>
    <row r="191" s="2" customFormat="1" ht="24.15" customHeight="1">
      <c r="A191" s="34"/>
      <c r="B191" s="163"/>
      <c r="C191" s="164" t="s">
        <v>341</v>
      </c>
      <c r="D191" s="164" t="s">
        <v>128</v>
      </c>
      <c r="E191" s="165" t="s">
        <v>342</v>
      </c>
      <c r="F191" s="166" t="s">
        <v>343</v>
      </c>
      <c r="G191" s="167" t="s">
        <v>174</v>
      </c>
      <c r="H191" s="168">
        <v>1</v>
      </c>
      <c r="I191" s="169"/>
      <c r="J191" s="170">
        <f>ROUND(I191*H191,2)</f>
        <v>0</v>
      </c>
      <c r="K191" s="166" t="s">
        <v>132</v>
      </c>
      <c r="L191" s="35"/>
      <c r="M191" s="171" t="s">
        <v>1</v>
      </c>
      <c r="N191" s="172" t="s">
        <v>39</v>
      </c>
      <c r="O191" s="73"/>
      <c r="P191" s="173">
        <f>O191*H191</f>
        <v>0</v>
      </c>
      <c r="Q191" s="173">
        <v>0.00075000000000000002</v>
      </c>
      <c r="R191" s="173">
        <f>Q191*H191</f>
        <v>0.00075000000000000002</v>
      </c>
      <c r="S191" s="173">
        <v>0</v>
      </c>
      <c r="T191" s="17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5" t="s">
        <v>133</v>
      </c>
      <c r="AT191" s="175" t="s">
        <v>128</v>
      </c>
      <c r="AU191" s="175" t="s">
        <v>84</v>
      </c>
      <c r="AY191" s="15" t="s">
        <v>125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5" t="s">
        <v>82</v>
      </c>
      <c r="BK191" s="176">
        <f>ROUND(I191*H191,2)</f>
        <v>0</v>
      </c>
      <c r="BL191" s="15" t="s">
        <v>133</v>
      </c>
      <c r="BM191" s="175" t="s">
        <v>344</v>
      </c>
    </row>
    <row r="192" s="2" customFormat="1" ht="44.25" customHeight="1">
      <c r="A192" s="34"/>
      <c r="B192" s="163"/>
      <c r="C192" s="164" t="s">
        <v>345</v>
      </c>
      <c r="D192" s="164" t="s">
        <v>128</v>
      </c>
      <c r="E192" s="165" t="s">
        <v>346</v>
      </c>
      <c r="F192" s="166" t="s">
        <v>347</v>
      </c>
      <c r="G192" s="167" t="s">
        <v>163</v>
      </c>
      <c r="H192" s="187"/>
      <c r="I192" s="169"/>
      <c r="J192" s="170">
        <f>ROUND(I192*H192,2)</f>
        <v>0</v>
      </c>
      <c r="K192" s="166" t="s">
        <v>132</v>
      </c>
      <c r="L192" s="35"/>
      <c r="M192" s="171" t="s">
        <v>1</v>
      </c>
      <c r="N192" s="172" t="s">
        <v>39</v>
      </c>
      <c r="O192" s="73"/>
      <c r="P192" s="173">
        <f>O192*H192</f>
        <v>0</v>
      </c>
      <c r="Q192" s="173">
        <v>0</v>
      </c>
      <c r="R192" s="173">
        <f>Q192*H192</f>
        <v>0</v>
      </c>
      <c r="S192" s="173">
        <v>0</v>
      </c>
      <c r="T192" s="17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5" t="s">
        <v>133</v>
      </c>
      <c r="AT192" s="175" t="s">
        <v>128</v>
      </c>
      <c r="AU192" s="175" t="s">
        <v>84</v>
      </c>
      <c r="AY192" s="15" t="s">
        <v>125</v>
      </c>
      <c r="BE192" s="176">
        <f>IF(N192="základní",J192,0)</f>
        <v>0</v>
      </c>
      <c r="BF192" s="176">
        <f>IF(N192="snížená",J192,0)</f>
        <v>0</v>
      </c>
      <c r="BG192" s="176">
        <f>IF(N192="zákl. přenesená",J192,0)</f>
        <v>0</v>
      </c>
      <c r="BH192" s="176">
        <f>IF(N192="sníž. přenesená",J192,0)</f>
        <v>0</v>
      </c>
      <c r="BI192" s="176">
        <f>IF(N192="nulová",J192,0)</f>
        <v>0</v>
      </c>
      <c r="BJ192" s="15" t="s">
        <v>82</v>
      </c>
      <c r="BK192" s="176">
        <f>ROUND(I192*H192,2)</f>
        <v>0</v>
      </c>
      <c r="BL192" s="15" t="s">
        <v>133</v>
      </c>
      <c r="BM192" s="175" t="s">
        <v>348</v>
      </c>
    </row>
    <row r="193" s="12" customFormat="1" ht="22.8" customHeight="1">
      <c r="A193" s="12"/>
      <c r="B193" s="150"/>
      <c r="C193" s="12"/>
      <c r="D193" s="151" t="s">
        <v>73</v>
      </c>
      <c r="E193" s="161" t="s">
        <v>349</v>
      </c>
      <c r="F193" s="161" t="s">
        <v>350</v>
      </c>
      <c r="G193" s="12"/>
      <c r="H193" s="12"/>
      <c r="I193" s="153"/>
      <c r="J193" s="162">
        <f>BK193</f>
        <v>0</v>
      </c>
      <c r="K193" s="12"/>
      <c r="L193" s="150"/>
      <c r="M193" s="155"/>
      <c r="N193" s="156"/>
      <c r="O193" s="156"/>
      <c r="P193" s="157">
        <f>SUM(P194:P200)</f>
        <v>0</v>
      </c>
      <c r="Q193" s="156"/>
      <c r="R193" s="157">
        <f>SUM(R194:R200)</f>
        <v>1.00532</v>
      </c>
      <c r="S193" s="156"/>
      <c r="T193" s="158">
        <f>SUM(T194:T200)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1" t="s">
        <v>84</v>
      </c>
      <c r="AT193" s="159" t="s">
        <v>73</v>
      </c>
      <c r="AU193" s="159" t="s">
        <v>82</v>
      </c>
      <c r="AY193" s="151" t="s">
        <v>125</v>
      </c>
      <c r="BK193" s="160">
        <f>SUM(BK194:BK200)</f>
        <v>0</v>
      </c>
    </row>
    <row r="194" s="2" customFormat="1" ht="44.25" customHeight="1">
      <c r="A194" s="34"/>
      <c r="B194" s="163"/>
      <c r="C194" s="164" t="s">
        <v>351</v>
      </c>
      <c r="D194" s="164" t="s">
        <v>128</v>
      </c>
      <c r="E194" s="165" t="s">
        <v>352</v>
      </c>
      <c r="F194" s="166" t="s">
        <v>353</v>
      </c>
      <c r="G194" s="167" t="s">
        <v>174</v>
      </c>
      <c r="H194" s="168">
        <v>2</v>
      </c>
      <c r="I194" s="169"/>
      <c r="J194" s="170">
        <f>ROUND(I194*H194,2)</f>
        <v>0</v>
      </c>
      <c r="K194" s="166" t="s">
        <v>132</v>
      </c>
      <c r="L194" s="35"/>
      <c r="M194" s="171" t="s">
        <v>1</v>
      </c>
      <c r="N194" s="172" t="s">
        <v>39</v>
      </c>
      <c r="O194" s="73"/>
      <c r="P194" s="173">
        <f>O194*H194</f>
        <v>0</v>
      </c>
      <c r="Q194" s="173">
        <v>0.0064999999999999997</v>
      </c>
      <c r="R194" s="173">
        <f>Q194*H194</f>
        <v>0.012999999999999999</v>
      </c>
      <c r="S194" s="173">
        <v>0</v>
      </c>
      <c r="T194" s="17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5" t="s">
        <v>133</v>
      </c>
      <c r="AT194" s="175" t="s">
        <v>128</v>
      </c>
      <c r="AU194" s="175" t="s">
        <v>84</v>
      </c>
      <c r="AY194" s="15" t="s">
        <v>125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5" t="s">
        <v>82</v>
      </c>
      <c r="BK194" s="176">
        <f>ROUND(I194*H194,2)</f>
        <v>0</v>
      </c>
      <c r="BL194" s="15" t="s">
        <v>133</v>
      </c>
      <c r="BM194" s="175" t="s">
        <v>354</v>
      </c>
    </row>
    <row r="195" s="2" customFormat="1" ht="49.05" customHeight="1">
      <c r="A195" s="34"/>
      <c r="B195" s="163"/>
      <c r="C195" s="164" t="s">
        <v>355</v>
      </c>
      <c r="D195" s="164" t="s">
        <v>128</v>
      </c>
      <c r="E195" s="165" t="s">
        <v>356</v>
      </c>
      <c r="F195" s="166" t="s">
        <v>357</v>
      </c>
      <c r="G195" s="167" t="s">
        <v>174</v>
      </c>
      <c r="H195" s="168">
        <v>2</v>
      </c>
      <c r="I195" s="169"/>
      <c r="J195" s="170">
        <f>ROUND(I195*H195,2)</f>
        <v>0</v>
      </c>
      <c r="K195" s="166" t="s">
        <v>132</v>
      </c>
      <c r="L195" s="35"/>
      <c r="M195" s="171" t="s">
        <v>1</v>
      </c>
      <c r="N195" s="172" t="s">
        <v>39</v>
      </c>
      <c r="O195" s="73"/>
      <c r="P195" s="173">
        <f>O195*H195</f>
        <v>0</v>
      </c>
      <c r="Q195" s="173">
        <v>0.014500000000000001</v>
      </c>
      <c r="R195" s="173">
        <f>Q195*H195</f>
        <v>0.029000000000000001</v>
      </c>
      <c r="S195" s="173">
        <v>0</v>
      </c>
      <c r="T195" s="17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5" t="s">
        <v>133</v>
      </c>
      <c r="AT195" s="175" t="s">
        <v>128</v>
      </c>
      <c r="AU195" s="175" t="s">
        <v>84</v>
      </c>
      <c r="AY195" s="15" t="s">
        <v>125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5" t="s">
        <v>82</v>
      </c>
      <c r="BK195" s="176">
        <f>ROUND(I195*H195,2)</f>
        <v>0</v>
      </c>
      <c r="BL195" s="15" t="s">
        <v>133</v>
      </c>
      <c r="BM195" s="175" t="s">
        <v>358</v>
      </c>
    </row>
    <row r="196" s="2" customFormat="1" ht="49.05" customHeight="1">
      <c r="A196" s="34"/>
      <c r="B196" s="163"/>
      <c r="C196" s="164" t="s">
        <v>359</v>
      </c>
      <c r="D196" s="164" t="s">
        <v>128</v>
      </c>
      <c r="E196" s="165" t="s">
        <v>360</v>
      </c>
      <c r="F196" s="166" t="s">
        <v>361</v>
      </c>
      <c r="G196" s="167" t="s">
        <v>174</v>
      </c>
      <c r="H196" s="168">
        <v>9</v>
      </c>
      <c r="I196" s="169"/>
      <c r="J196" s="170">
        <f>ROUND(I196*H196,2)</f>
        <v>0</v>
      </c>
      <c r="K196" s="166" t="s">
        <v>132</v>
      </c>
      <c r="L196" s="35"/>
      <c r="M196" s="171" t="s">
        <v>1</v>
      </c>
      <c r="N196" s="172" t="s">
        <v>39</v>
      </c>
      <c r="O196" s="73"/>
      <c r="P196" s="173">
        <f>O196*H196</f>
        <v>0</v>
      </c>
      <c r="Q196" s="173">
        <v>0.0309</v>
      </c>
      <c r="R196" s="173">
        <f>Q196*H196</f>
        <v>0.27810000000000001</v>
      </c>
      <c r="S196" s="173">
        <v>0</v>
      </c>
      <c r="T196" s="17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5" t="s">
        <v>133</v>
      </c>
      <c r="AT196" s="175" t="s">
        <v>128</v>
      </c>
      <c r="AU196" s="175" t="s">
        <v>84</v>
      </c>
      <c r="AY196" s="15" t="s">
        <v>125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5" t="s">
        <v>82</v>
      </c>
      <c r="BK196" s="176">
        <f>ROUND(I196*H196,2)</f>
        <v>0</v>
      </c>
      <c r="BL196" s="15" t="s">
        <v>133</v>
      </c>
      <c r="BM196" s="175" t="s">
        <v>362</v>
      </c>
    </row>
    <row r="197" s="2" customFormat="1" ht="49.05" customHeight="1">
      <c r="A197" s="34"/>
      <c r="B197" s="163"/>
      <c r="C197" s="164" t="s">
        <v>363</v>
      </c>
      <c r="D197" s="164" t="s">
        <v>128</v>
      </c>
      <c r="E197" s="165" t="s">
        <v>364</v>
      </c>
      <c r="F197" s="166" t="s">
        <v>365</v>
      </c>
      <c r="G197" s="167" t="s">
        <v>174</v>
      </c>
      <c r="H197" s="168">
        <v>14</v>
      </c>
      <c r="I197" s="169"/>
      <c r="J197" s="170">
        <f>ROUND(I197*H197,2)</f>
        <v>0</v>
      </c>
      <c r="K197" s="166" t="s">
        <v>132</v>
      </c>
      <c r="L197" s="35"/>
      <c r="M197" s="171" t="s">
        <v>1</v>
      </c>
      <c r="N197" s="172" t="s">
        <v>39</v>
      </c>
      <c r="O197" s="73"/>
      <c r="P197" s="173">
        <f>O197*H197</f>
        <v>0</v>
      </c>
      <c r="Q197" s="173">
        <v>0.042380000000000001</v>
      </c>
      <c r="R197" s="173">
        <f>Q197*H197</f>
        <v>0.59332000000000007</v>
      </c>
      <c r="S197" s="173">
        <v>0</v>
      </c>
      <c r="T197" s="17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5" t="s">
        <v>133</v>
      </c>
      <c r="AT197" s="175" t="s">
        <v>128</v>
      </c>
      <c r="AU197" s="175" t="s">
        <v>84</v>
      </c>
      <c r="AY197" s="15" t="s">
        <v>125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5" t="s">
        <v>82</v>
      </c>
      <c r="BK197" s="176">
        <f>ROUND(I197*H197,2)</f>
        <v>0</v>
      </c>
      <c r="BL197" s="15" t="s">
        <v>133</v>
      </c>
      <c r="BM197" s="175" t="s">
        <v>366</v>
      </c>
    </row>
    <row r="198" s="2" customFormat="1" ht="49.05" customHeight="1">
      <c r="A198" s="34"/>
      <c r="B198" s="163"/>
      <c r="C198" s="164" t="s">
        <v>367</v>
      </c>
      <c r="D198" s="164" t="s">
        <v>128</v>
      </c>
      <c r="E198" s="165" t="s">
        <v>368</v>
      </c>
      <c r="F198" s="166" t="s">
        <v>369</v>
      </c>
      <c r="G198" s="167" t="s">
        <v>174</v>
      </c>
      <c r="H198" s="168">
        <v>1</v>
      </c>
      <c r="I198" s="169"/>
      <c r="J198" s="170">
        <f>ROUND(I198*H198,2)</f>
        <v>0</v>
      </c>
      <c r="K198" s="166" t="s">
        <v>132</v>
      </c>
      <c r="L198" s="35"/>
      <c r="M198" s="171" t="s">
        <v>1</v>
      </c>
      <c r="N198" s="172" t="s">
        <v>39</v>
      </c>
      <c r="O198" s="73"/>
      <c r="P198" s="173">
        <f>O198*H198</f>
        <v>0</v>
      </c>
      <c r="Q198" s="173">
        <v>0.034799999999999998</v>
      </c>
      <c r="R198" s="173">
        <f>Q198*H198</f>
        <v>0.034799999999999998</v>
      </c>
      <c r="S198" s="173">
        <v>0</v>
      </c>
      <c r="T198" s="17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5" t="s">
        <v>133</v>
      </c>
      <c r="AT198" s="175" t="s">
        <v>128</v>
      </c>
      <c r="AU198" s="175" t="s">
        <v>84</v>
      </c>
      <c r="AY198" s="15" t="s">
        <v>125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5" t="s">
        <v>82</v>
      </c>
      <c r="BK198" s="176">
        <f>ROUND(I198*H198,2)</f>
        <v>0</v>
      </c>
      <c r="BL198" s="15" t="s">
        <v>133</v>
      </c>
      <c r="BM198" s="175" t="s">
        <v>370</v>
      </c>
    </row>
    <row r="199" s="2" customFormat="1" ht="49.05" customHeight="1">
      <c r="A199" s="34"/>
      <c r="B199" s="163"/>
      <c r="C199" s="164" t="s">
        <v>371</v>
      </c>
      <c r="D199" s="164" t="s">
        <v>128</v>
      </c>
      <c r="E199" s="165" t="s">
        <v>372</v>
      </c>
      <c r="F199" s="166" t="s">
        <v>373</v>
      </c>
      <c r="G199" s="167" t="s">
        <v>174</v>
      </c>
      <c r="H199" s="168">
        <v>1</v>
      </c>
      <c r="I199" s="169"/>
      <c r="J199" s="170">
        <f>ROUND(I199*H199,2)</f>
        <v>0</v>
      </c>
      <c r="K199" s="166" t="s">
        <v>132</v>
      </c>
      <c r="L199" s="35"/>
      <c r="M199" s="171" t="s">
        <v>1</v>
      </c>
      <c r="N199" s="172" t="s">
        <v>39</v>
      </c>
      <c r="O199" s="73"/>
      <c r="P199" s="173">
        <f>O199*H199</f>
        <v>0</v>
      </c>
      <c r="Q199" s="173">
        <v>0.057099999999999998</v>
      </c>
      <c r="R199" s="173">
        <f>Q199*H199</f>
        <v>0.057099999999999998</v>
      </c>
      <c r="S199" s="173">
        <v>0</v>
      </c>
      <c r="T199" s="17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5" t="s">
        <v>133</v>
      </c>
      <c r="AT199" s="175" t="s">
        <v>128</v>
      </c>
      <c r="AU199" s="175" t="s">
        <v>84</v>
      </c>
      <c r="AY199" s="15" t="s">
        <v>125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5" t="s">
        <v>82</v>
      </c>
      <c r="BK199" s="176">
        <f>ROUND(I199*H199,2)</f>
        <v>0</v>
      </c>
      <c r="BL199" s="15" t="s">
        <v>133</v>
      </c>
      <c r="BM199" s="175" t="s">
        <v>374</v>
      </c>
    </row>
    <row r="200" s="2" customFormat="1" ht="44.25" customHeight="1">
      <c r="A200" s="34"/>
      <c r="B200" s="163"/>
      <c r="C200" s="164" t="s">
        <v>375</v>
      </c>
      <c r="D200" s="164" t="s">
        <v>128</v>
      </c>
      <c r="E200" s="165" t="s">
        <v>376</v>
      </c>
      <c r="F200" s="166" t="s">
        <v>377</v>
      </c>
      <c r="G200" s="167" t="s">
        <v>163</v>
      </c>
      <c r="H200" s="187"/>
      <c r="I200" s="169"/>
      <c r="J200" s="170">
        <f>ROUND(I200*H200,2)</f>
        <v>0</v>
      </c>
      <c r="K200" s="166" t="s">
        <v>132</v>
      </c>
      <c r="L200" s="35"/>
      <c r="M200" s="171" t="s">
        <v>1</v>
      </c>
      <c r="N200" s="172" t="s">
        <v>39</v>
      </c>
      <c r="O200" s="73"/>
      <c r="P200" s="173">
        <f>O200*H200</f>
        <v>0</v>
      </c>
      <c r="Q200" s="173">
        <v>0</v>
      </c>
      <c r="R200" s="173">
        <f>Q200*H200</f>
        <v>0</v>
      </c>
      <c r="S200" s="173">
        <v>0</v>
      </c>
      <c r="T200" s="17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5" t="s">
        <v>133</v>
      </c>
      <c r="AT200" s="175" t="s">
        <v>128</v>
      </c>
      <c r="AU200" s="175" t="s">
        <v>84</v>
      </c>
      <c r="AY200" s="15" t="s">
        <v>125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5" t="s">
        <v>82</v>
      </c>
      <c r="BK200" s="176">
        <f>ROUND(I200*H200,2)</f>
        <v>0</v>
      </c>
      <c r="BL200" s="15" t="s">
        <v>133</v>
      </c>
      <c r="BM200" s="175" t="s">
        <v>378</v>
      </c>
    </row>
    <row r="201" s="12" customFormat="1" ht="22.8" customHeight="1">
      <c r="A201" s="12"/>
      <c r="B201" s="150"/>
      <c r="C201" s="12"/>
      <c r="D201" s="151" t="s">
        <v>73</v>
      </c>
      <c r="E201" s="161" t="s">
        <v>379</v>
      </c>
      <c r="F201" s="161" t="s">
        <v>380</v>
      </c>
      <c r="G201" s="12"/>
      <c r="H201" s="12"/>
      <c r="I201" s="153"/>
      <c r="J201" s="162">
        <f>BK201</f>
        <v>0</v>
      </c>
      <c r="K201" s="12"/>
      <c r="L201" s="150"/>
      <c r="M201" s="155"/>
      <c r="N201" s="156"/>
      <c r="O201" s="156"/>
      <c r="P201" s="157">
        <f>P202</f>
        <v>0</v>
      </c>
      <c r="Q201" s="156"/>
      <c r="R201" s="157">
        <f>R202</f>
        <v>0.00075000000000000002</v>
      </c>
      <c r="S201" s="156"/>
      <c r="T201" s="158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1" t="s">
        <v>84</v>
      </c>
      <c r="AT201" s="159" t="s">
        <v>73</v>
      </c>
      <c r="AU201" s="159" t="s">
        <v>82</v>
      </c>
      <c r="AY201" s="151" t="s">
        <v>125</v>
      </c>
      <c r="BK201" s="160">
        <f>BK202</f>
        <v>0</v>
      </c>
    </row>
    <row r="202" s="2" customFormat="1" ht="55.5" customHeight="1">
      <c r="A202" s="34"/>
      <c r="B202" s="163"/>
      <c r="C202" s="164" t="s">
        <v>381</v>
      </c>
      <c r="D202" s="164" t="s">
        <v>128</v>
      </c>
      <c r="E202" s="165" t="s">
        <v>382</v>
      </c>
      <c r="F202" s="166" t="s">
        <v>383</v>
      </c>
      <c r="G202" s="167" t="s">
        <v>189</v>
      </c>
      <c r="H202" s="168">
        <v>1</v>
      </c>
      <c r="I202" s="169"/>
      <c r="J202" s="170">
        <f>ROUND(I202*H202,2)</f>
        <v>0</v>
      </c>
      <c r="K202" s="166" t="s">
        <v>1</v>
      </c>
      <c r="L202" s="35"/>
      <c r="M202" s="171" t="s">
        <v>1</v>
      </c>
      <c r="N202" s="172" t="s">
        <v>39</v>
      </c>
      <c r="O202" s="73"/>
      <c r="P202" s="173">
        <f>O202*H202</f>
        <v>0</v>
      </c>
      <c r="Q202" s="173">
        <v>0.00075000000000000002</v>
      </c>
      <c r="R202" s="173">
        <f>Q202*H202</f>
        <v>0.00075000000000000002</v>
      </c>
      <c r="S202" s="173">
        <v>0</v>
      </c>
      <c r="T202" s="17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5" t="s">
        <v>133</v>
      </c>
      <c r="AT202" s="175" t="s">
        <v>128</v>
      </c>
      <c r="AU202" s="175" t="s">
        <v>84</v>
      </c>
      <c r="AY202" s="15" t="s">
        <v>125</v>
      </c>
      <c r="BE202" s="176">
        <f>IF(N202="základní",J202,0)</f>
        <v>0</v>
      </c>
      <c r="BF202" s="176">
        <f>IF(N202="snížená",J202,0)</f>
        <v>0</v>
      </c>
      <c r="BG202" s="176">
        <f>IF(N202="zákl. přenesená",J202,0)</f>
        <v>0</v>
      </c>
      <c r="BH202" s="176">
        <f>IF(N202="sníž. přenesená",J202,0)</f>
        <v>0</v>
      </c>
      <c r="BI202" s="176">
        <f>IF(N202="nulová",J202,0)</f>
        <v>0</v>
      </c>
      <c r="BJ202" s="15" t="s">
        <v>82</v>
      </c>
      <c r="BK202" s="176">
        <f>ROUND(I202*H202,2)</f>
        <v>0</v>
      </c>
      <c r="BL202" s="15" t="s">
        <v>133</v>
      </c>
      <c r="BM202" s="175" t="s">
        <v>384</v>
      </c>
    </row>
    <row r="203" s="12" customFormat="1" ht="22.8" customHeight="1">
      <c r="A203" s="12"/>
      <c r="B203" s="150"/>
      <c r="C203" s="12"/>
      <c r="D203" s="151" t="s">
        <v>73</v>
      </c>
      <c r="E203" s="161" t="s">
        <v>385</v>
      </c>
      <c r="F203" s="161" t="s">
        <v>386</v>
      </c>
      <c r="G203" s="12"/>
      <c r="H203" s="12"/>
      <c r="I203" s="153"/>
      <c r="J203" s="162">
        <f>BK203</f>
        <v>0</v>
      </c>
      <c r="K203" s="12"/>
      <c r="L203" s="150"/>
      <c r="M203" s="155"/>
      <c r="N203" s="156"/>
      <c r="O203" s="156"/>
      <c r="P203" s="157">
        <f>SUM(P204:P205)</f>
        <v>0</v>
      </c>
      <c r="Q203" s="156"/>
      <c r="R203" s="157">
        <f>SUM(R204:R205)</f>
        <v>0.0011000000000000001</v>
      </c>
      <c r="S203" s="156"/>
      <c r="T203" s="158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1" t="s">
        <v>84</v>
      </c>
      <c r="AT203" s="159" t="s">
        <v>73</v>
      </c>
      <c r="AU203" s="159" t="s">
        <v>82</v>
      </c>
      <c r="AY203" s="151" t="s">
        <v>125</v>
      </c>
      <c r="BK203" s="160">
        <f>SUM(BK204:BK205)</f>
        <v>0</v>
      </c>
    </row>
    <row r="204" s="2" customFormat="1" ht="24.15" customHeight="1">
      <c r="A204" s="34"/>
      <c r="B204" s="163"/>
      <c r="C204" s="164" t="s">
        <v>387</v>
      </c>
      <c r="D204" s="164" t="s">
        <v>128</v>
      </c>
      <c r="E204" s="165" t="s">
        <v>388</v>
      </c>
      <c r="F204" s="166" t="s">
        <v>389</v>
      </c>
      <c r="G204" s="167" t="s">
        <v>131</v>
      </c>
      <c r="H204" s="168">
        <v>22</v>
      </c>
      <c r="I204" s="169"/>
      <c r="J204" s="170">
        <f>ROUND(I204*H204,2)</f>
        <v>0</v>
      </c>
      <c r="K204" s="166" t="s">
        <v>132</v>
      </c>
      <c r="L204" s="35"/>
      <c r="M204" s="171" t="s">
        <v>1</v>
      </c>
      <c r="N204" s="172" t="s">
        <v>39</v>
      </c>
      <c r="O204" s="73"/>
      <c r="P204" s="173">
        <f>O204*H204</f>
        <v>0</v>
      </c>
      <c r="Q204" s="173">
        <v>2.0000000000000002E-05</v>
      </c>
      <c r="R204" s="173">
        <f>Q204*H204</f>
        <v>0.00044000000000000002</v>
      </c>
      <c r="S204" s="173">
        <v>0</v>
      </c>
      <c r="T204" s="17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5" t="s">
        <v>133</v>
      </c>
      <c r="AT204" s="175" t="s">
        <v>128</v>
      </c>
      <c r="AU204" s="175" t="s">
        <v>84</v>
      </c>
      <c r="AY204" s="15" t="s">
        <v>125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15" t="s">
        <v>82</v>
      </c>
      <c r="BK204" s="176">
        <f>ROUND(I204*H204,2)</f>
        <v>0</v>
      </c>
      <c r="BL204" s="15" t="s">
        <v>133</v>
      </c>
      <c r="BM204" s="175" t="s">
        <v>390</v>
      </c>
    </row>
    <row r="205" s="2" customFormat="1" ht="33" customHeight="1">
      <c r="A205" s="34"/>
      <c r="B205" s="163"/>
      <c r="C205" s="164" t="s">
        <v>391</v>
      </c>
      <c r="D205" s="164" t="s">
        <v>128</v>
      </c>
      <c r="E205" s="165" t="s">
        <v>392</v>
      </c>
      <c r="F205" s="166" t="s">
        <v>393</v>
      </c>
      <c r="G205" s="167" t="s">
        <v>131</v>
      </c>
      <c r="H205" s="168">
        <v>22</v>
      </c>
      <c r="I205" s="169"/>
      <c r="J205" s="170">
        <f>ROUND(I205*H205,2)</f>
        <v>0</v>
      </c>
      <c r="K205" s="166" t="s">
        <v>132</v>
      </c>
      <c r="L205" s="35"/>
      <c r="M205" s="171" t="s">
        <v>1</v>
      </c>
      <c r="N205" s="172" t="s">
        <v>39</v>
      </c>
      <c r="O205" s="73"/>
      <c r="P205" s="173">
        <f>O205*H205</f>
        <v>0</v>
      </c>
      <c r="Q205" s="173">
        <v>3.0000000000000001E-05</v>
      </c>
      <c r="R205" s="173">
        <f>Q205*H205</f>
        <v>0.00066</v>
      </c>
      <c r="S205" s="173">
        <v>0</v>
      </c>
      <c r="T205" s="17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5" t="s">
        <v>133</v>
      </c>
      <c r="AT205" s="175" t="s">
        <v>128</v>
      </c>
      <c r="AU205" s="175" t="s">
        <v>84</v>
      </c>
      <c r="AY205" s="15" t="s">
        <v>125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5" t="s">
        <v>82</v>
      </c>
      <c r="BK205" s="176">
        <f>ROUND(I205*H205,2)</f>
        <v>0</v>
      </c>
      <c r="BL205" s="15" t="s">
        <v>133</v>
      </c>
      <c r="BM205" s="175" t="s">
        <v>394</v>
      </c>
    </row>
    <row r="206" s="12" customFormat="1" ht="25.92" customHeight="1">
      <c r="A206" s="12"/>
      <c r="B206" s="150"/>
      <c r="C206" s="12"/>
      <c r="D206" s="151" t="s">
        <v>73</v>
      </c>
      <c r="E206" s="152" t="s">
        <v>395</v>
      </c>
      <c r="F206" s="152" t="s">
        <v>396</v>
      </c>
      <c r="G206" s="12"/>
      <c r="H206" s="12"/>
      <c r="I206" s="153"/>
      <c r="J206" s="154">
        <f>BK206</f>
        <v>0</v>
      </c>
      <c r="K206" s="12"/>
      <c r="L206" s="150"/>
      <c r="M206" s="155"/>
      <c r="N206" s="156"/>
      <c r="O206" s="156"/>
      <c r="P206" s="157">
        <f>P207</f>
        <v>0</v>
      </c>
      <c r="Q206" s="156"/>
      <c r="R206" s="157">
        <f>R207</f>
        <v>0</v>
      </c>
      <c r="S206" s="156"/>
      <c r="T206" s="158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1" t="s">
        <v>144</v>
      </c>
      <c r="AT206" s="159" t="s">
        <v>73</v>
      </c>
      <c r="AU206" s="159" t="s">
        <v>74</v>
      </c>
      <c r="AY206" s="151" t="s">
        <v>125</v>
      </c>
      <c r="BK206" s="160">
        <f>BK207</f>
        <v>0</v>
      </c>
    </row>
    <row r="207" s="2" customFormat="1" ht="37.8" customHeight="1">
      <c r="A207" s="34"/>
      <c r="B207" s="163"/>
      <c r="C207" s="164" t="s">
        <v>397</v>
      </c>
      <c r="D207" s="164" t="s">
        <v>128</v>
      </c>
      <c r="E207" s="165" t="s">
        <v>398</v>
      </c>
      <c r="F207" s="166" t="s">
        <v>399</v>
      </c>
      <c r="G207" s="167" t="s">
        <v>400</v>
      </c>
      <c r="H207" s="168">
        <v>40</v>
      </c>
      <c r="I207" s="169"/>
      <c r="J207" s="170">
        <f>ROUND(I207*H207,2)</f>
        <v>0</v>
      </c>
      <c r="K207" s="166" t="s">
        <v>132</v>
      </c>
      <c r="L207" s="35"/>
      <c r="M207" s="171" t="s">
        <v>1</v>
      </c>
      <c r="N207" s="172" t="s">
        <v>39</v>
      </c>
      <c r="O207" s="73"/>
      <c r="P207" s="173">
        <f>O207*H207</f>
        <v>0</v>
      </c>
      <c r="Q207" s="173">
        <v>0</v>
      </c>
      <c r="R207" s="173">
        <f>Q207*H207</f>
        <v>0</v>
      </c>
      <c r="S207" s="173">
        <v>0</v>
      </c>
      <c r="T207" s="17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5" t="s">
        <v>401</v>
      </c>
      <c r="AT207" s="175" t="s">
        <v>128</v>
      </c>
      <c r="AU207" s="175" t="s">
        <v>82</v>
      </c>
      <c r="AY207" s="15" t="s">
        <v>125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5" t="s">
        <v>82</v>
      </c>
      <c r="BK207" s="176">
        <f>ROUND(I207*H207,2)</f>
        <v>0</v>
      </c>
      <c r="BL207" s="15" t="s">
        <v>401</v>
      </c>
      <c r="BM207" s="175" t="s">
        <v>402</v>
      </c>
    </row>
    <row r="208" s="12" customFormat="1" ht="25.92" customHeight="1">
      <c r="A208" s="12"/>
      <c r="B208" s="150"/>
      <c r="C208" s="12"/>
      <c r="D208" s="151" t="s">
        <v>73</v>
      </c>
      <c r="E208" s="152" t="s">
        <v>403</v>
      </c>
      <c r="F208" s="152" t="s">
        <v>404</v>
      </c>
      <c r="G208" s="12"/>
      <c r="H208" s="12"/>
      <c r="I208" s="153"/>
      <c r="J208" s="154">
        <f>BK208</f>
        <v>0</v>
      </c>
      <c r="K208" s="12"/>
      <c r="L208" s="150"/>
      <c r="M208" s="155"/>
      <c r="N208" s="156"/>
      <c r="O208" s="156"/>
      <c r="P208" s="157">
        <f>P209+P211</f>
        <v>0</v>
      </c>
      <c r="Q208" s="156"/>
      <c r="R208" s="157">
        <f>R209+R211</f>
        <v>0</v>
      </c>
      <c r="S208" s="156"/>
      <c r="T208" s="158">
        <f>T209+T211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1" t="s">
        <v>148</v>
      </c>
      <c r="AT208" s="159" t="s">
        <v>73</v>
      </c>
      <c r="AU208" s="159" t="s">
        <v>74</v>
      </c>
      <c r="AY208" s="151" t="s">
        <v>125</v>
      </c>
      <c r="BK208" s="160">
        <f>BK209+BK211</f>
        <v>0</v>
      </c>
    </row>
    <row r="209" s="12" customFormat="1" ht="22.8" customHeight="1">
      <c r="A209" s="12"/>
      <c r="B209" s="150"/>
      <c r="C209" s="12"/>
      <c r="D209" s="151" t="s">
        <v>73</v>
      </c>
      <c r="E209" s="161" t="s">
        <v>405</v>
      </c>
      <c r="F209" s="161" t="s">
        <v>406</v>
      </c>
      <c r="G209" s="12"/>
      <c r="H209" s="12"/>
      <c r="I209" s="153"/>
      <c r="J209" s="162">
        <f>BK209</f>
        <v>0</v>
      </c>
      <c r="K209" s="12"/>
      <c r="L209" s="150"/>
      <c r="M209" s="155"/>
      <c r="N209" s="156"/>
      <c r="O209" s="156"/>
      <c r="P209" s="157">
        <f>P210</f>
        <v>0</v>
      </c>
      <c r="Q209" s="156"/>
      <c r="R209" s="157">
        <f>R210</f>
        <v>0</v>
      </c>
      <c r="S209" s="156"/>
      <c r="T209" s="158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1" t="s">
        <v>148</v>
      </c>
      <c r="AT209" s="159" t="s">
        <v>73</v>
      </c>
      <c r="AU209" s="159" t="s">
        <v>82</v>
      </c>
      <c r="AY209" s="151" t="s">
        <v>125</v>
      </c>
      <c r="BK209" s="160">
        <f>BK210</f>
        <v>0</v>
      </c>
    </row>
    <row r="210" s="2" customFormat="1" ht="16.5" customHeight="1">
      <c r="A210" s="34"/>
      <c r="B210" s="163"/>
      <c r="C210" s="164" t="s">
        <v>407</v>
      </c>
      <c r="D210" s="164" t="s">
        <v>128</v>
      </c>
      <c r="E210" s="165" t="s">
        <v>408</v>
      </c>
      <c r="F210" s="166" t="s">
        <v>409</v>
      </c>
      <c r="G210" s="167" t="s">
        <v>189</v>
      </c>
      <c r="H210" s="168">
        <v>1</v>
      </c>
      <c r="I210" s="169"/>
      <c r="J210" s="170">
        <f>ROUND(I210*H210,2)</f>
        <v>0</v>
      </c>
      <c r="K210" s="166" t="s">
        <v>132</v>
      </c>
      <c r="L210" s="35"/>
      <c r="M210" s="171" t="s">
        <v>1</v>
      </c>
      <c r="N210" s="172" t="s">
        <v>39</v>
      </c>
      <c r="O210" s="73"/>
      <c r="P210" s="173">
        <f>O210*H210</f>
        <v>0</v>
      </c>
      <c r="Q210" s="173">
        <v>0</v>
      </c>
      <c r="R210" s="173">
        <f>Q210*H210</f>
        <v>0</v>
      </c>
      <c r="S210" s="173">
        <v>0</v>
      </c>
      <c r="T210" s="17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5" t="s">
        <v>410</v>
      </c>
      <c r="AT210" s="175" t="s">
        <v>128</v>
      </c>
      <c r="AU210" s="175" t="s">
        <v>84</v>
      </c>
      <c r="AY210" s="15" t="s">
        <v>125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5" t="s">
        <v>82</v>
      </c>
      <c r="BK210" s="176">
        <f>ROUND(I210*H210,2)</f>
        <v>0</v>
      </c>
      <c r="BL210" s="15" t="s">
        <v>410</v>
      </c>
      <c r="BM210" s="175" t="s">
        <v>411</v>
      </c>
    </row>
    <row r="211" s="12" customFormat="1" ht="22.8" customHeight="1">
      <c r="A211" s="12"/>
      <c r="B211" s="150"/>
      <c r="C211" s="12"/>
      <c r="D211" s="151" t="s">
        <v>73</v>
      </c>
      <c r="E211" s="161" t="s">
        <v>412</v>
      </c>
      <c r="F211" s="161" t="s">
        <v>413</v>
      </c>
      <c r="G211" s="12"/>
      <c r="H211" s="12"/>
      <c r="I211" s="153"/>
      <c r="J211" s="162">
        <f>BK211</f>
        <v>0</v>
      </c>
      <c r="K211" s="12"/>
      <c r="L211" s="150"/>
      <c r="M211" s="155"/>
      <c r="N211" s="156"/>
      <c r="O211" s="156"/>
      <c r="P211" s="157">
        <f>SUM(P212:P213)</f>
        <v>0</v>
      </c>
      <c r="Q211" s="156"/>
      <c r="R211" s="157">
        <f>SUM(R212:R213)</f>
        <v>0</v>
      </c>
      <c r="S211" s="156"/>
      <c r="T211" s="158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1" t="s">
        <v>148</v>
      </c>
      <c r="AT211" s="159" t="s">
        <v>73</v>
      </c>
      <c r="AU211" s="159" t="s">
        <v>82</v>
      </c>
      <c r="AY211" s="151" t="s">
        <v>125</v>
      </c>
      <c r="BK211" s="160">
        <f>SUM(BK212:BK213)</f>
        <v>0</v>
      </c>
    </row>
    <row r="212" s="2" customFormat="1" ht="24.15" customHeight="1">
      <c r="A212" s="34"/>
      <c r="B212" s="163"/>
      <c r="C212" s="164" t="s">
        <v>414</v>
      </c>
      <c r="D212" s="164" t="s">
        <v>128</v>
      </c>
      <c r="E212" s="165" t="s">
        <v>415</v>
      </c>
      <c r="F212" s="166" t="s">
        <v>416</v>
      </c>
      <c r="G212" s="167" t="s">
        <v>189</v>
      </c>
      <c r="H212" s="168">
        <v>1</v>
      </c>
      <c r="I212" s="169"/>
      <c r="J212" s="170">
        <f>ROUND(I212*H212,2)</f>
        <v>0</v>
      </c>
      <c r="K212" s="166" t="s">
        <v>1</v>
      </c>
      <c r="L212" s="35"/>
      <c r="M212" s="171" t="s">
        <v>1</v>
      </c>
      <c r="N212" s="172" t="s">
        <v>39</v>
      </c>
      <c r="O212" s="73"/>
      <c r="P212" s="173">
        <f>O212*H212</f>
        <v>0</v>
      </c>
      <c r="Q212" s="173">
        <v>0</v>
      </c>
      <c r="R212" s="173">
        <f>Q212*H212</f>
        <v>0</v>
      </c>
      <c r="S212" s="173">
        <v>0</v>
      </c>
      <c r="T212" s="17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5" t="s">
        <v>410</v>
      </c>
      <c r="AT212" s="175" t="s">
        <v>128</v>
      </c>
      <c r="AU212" s="175" t="s">
        <v>84</v>
      </c>
      <c r="AY212" s="15" t="s">
        <v>125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5" t="s">
        <v>82</v>
      </c>
      <c r="BK212" s="176">
        <f>ROUND(I212*H212,2)</f>
        <v>0</v>
      </c>
      <c r="BL212" s="15" t="s">
        <v>410</v>
      </c>
      <c r="BM212" s="175" t="s">
        <v>417</v>
      </c>
    </row>
    <row r="213" s="2" customFormat="1" ht="16.5" customHeight="1">
      <c r="A213" s="34"/>
      <c r="B213" s="163"/>
      <c r="C213" s="164" t="s">
        <v>418</v>
      </c>
      <c r="D213" s="164" t="s">
        <v>128</v>
      </c>
      <c r="E213" s="165" t="s">
        <v>419</v>
      </c>
      <c r="F213" s="166" t="s">
        <v>420</v>
      </c>
      <c r="G213" s="167" t="s">
        <v>189</v>
      </c>
      <c r="H213" s="168">
        <v>1</v>
      </c>
      <c r="I213" s="169"/>
      <c r="J213" s="170">
        <f>ROUND(I213*H213,2)</f>
        <v>0</v>
      </c>
      <c r="K213" s="166" t="s">
        <v>1</v>
      </c>
      <c r="L213" s="35"/>
      <c r="M213" s="188" t="s">
        <v>1</v>
      </c>
      <c r="N213" s="189" t="s">
        <v>39</v>
      </c>
      <c r="O213" s="190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5" t="s">
        <v>410</v>
      </c>
      <c r="AT213" s="175" t="s">
        <v>128</v>
      </c>
      <c r="AU213" s="175" t="s">
        <v>84</v>
      </c>
      <c r="AY213" s="15" t="s">
        <v>125</v>
      </c>
      <c r="BE213" s="176">
        <f>IF(N213="základní",J213,0)</f>
        <v>0</v>
      </c>
      <c r="BF213" s="176">
        <f>IF(N213="snížená",J213,0)</f>
        <v>0</v>
      </c>
      <c r="BG213" s="176">
        <f>IF(N213="zákl. přenesená",J213,0)</f>
        <v>0</v>
      </c>
      <c r="BH213" s="176">
        <f>IF(N213="sníž. přenesená",J213,0)</f>
        <v>0</v>
      </c>
      <c r="BI213" s="176">
        <f>IF(N213="nulová",J213,0)</f>
        <v>0</v>
      </c>
      <c r="BJ213" s="15" t="s">
        <v>82</v>
      </c>
      <c r="BK213" s="176">
        <f>ROUND(I213*H213,2)</f>
        <v>0</v>
      </c>
      <c r="BL213" s="15" t="s">
        <v>410</v>
      </c>
      <c r="BM213" s="175" t="s">
        <v>421</v>
      </c>
    </row>
    <row r="214" s="2" customFormat="1" ht="6.96" customHeight="1">
      <c r="A214" s="34"/>
      <c r="B214" s="56"/>
      <c r="C214" s="57"/>
      <c r="D214" s="57"/>
      <c r="E214" s="57"/>
      <c r="F214" s="57"/>
      <c r="G214" s="57"/>
      <c r="H214" s="57"/>
      <c r="I214" s="57"/>
      <c r="J214" s="57"/>
      <c r="K214" s="57"/>
      <c r="L214" s="35"/>
      <c r="M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</row>
  </sheetData>
  <autoFilter ref="C131:K213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2022-10-04T09:19:49Z</dcterms:created>
  <dcterms:modified xsi:type="dcterms:W3CDTF">2022-10-04T09:19:50Z</dcterms:modified>
</cp:coreProperties>
</file>